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Anastasiia\Desktop\"/>
    </mc:Choice>
  </mc:AlternateContent>
  <xr:revisionPtr revIDLastSave="0" documentId="8_{866E85E5-701E-47D6-B497-3EC1AE31C3FC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tabRatio="948" xr2:uid="{00000000-000D-0000-FFFF-FFFF00000000}"/>
  </bookViews>
  <sheets>
    <sheet name="Лист 1" sheetId="1707" r:id="rId1"/>
  </sheets>
  <externalReferences>
    <externalReference r:id="rId2"/>
  </externalReferences>
  <definedNames>
    <definedName name="вйаа" localSheetId="0">#REF!</definedName>
    <definedName name="вйаа">#REF!</definedName>
    <definedName name="Рабочая_станция_специалиста__левосторонняя_______1600_750_750±100_мм." localSheetId="0">#REF!</definedName>
    <definedName name="Рабочая_станция_специалиста__левосторонняя_______1600_750_750±100_мм.">[1]Сводная!#REF!</definedName>
    <definedName name="Рабочая_станция_специалиста_с_шумопоглощающей_перегородкой__левосторонняя_______1600_750_1000±100_мм" localSheetId="0">#REF!</definedName>
    <definedName name="Рабочая_станция_специалиста_с_шумопоглощающей_перегородкой__левосторонняя_______1600_750_1000±100_мм">[1]Сводная!#REF!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156" name="Таблица156" connection="WorksheetConnection_03.02.2023. РЗМ.xlsx!Таблица15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707" l="1"/>
  <c r="H52" i="1707"/>
  <c r="H53" i="1707"/>
  <c r="H55" i="1707"/>
  <c r="H50" i="1707"/>
  <c r="G51" i="1707"/>
  <c r="G52" i="1707"/>
  <c r="G53" i="1707"/>
  <c r="G54" i="1707"/>
  <c r="H54" i="1707" s="1"/>
  <c r="G55" i="1707"/>
  <c r="G50" i="1707"/>
  <c r="H46" i="1707"/>
  <c r="G47" i="1707"/>
  <c r="H47" i="1707" s="1"/>
  <c r="G46" i="1707"/>
  <c r="H42" i="1707"/>
  <c r="G41" i="1707"/>
  <c r="H41" i="1707" s="1"/>
  <c r="G42" i="1707"/>
  <c r="G43" i="1707"/>
  <c r="H43" i="1707" s="1"/>
  <c r="G40" i="1707"/>
  <c r="H40" i="1707" s="1"/>
  <c r="H25" i="1707"/>
  <c r="H26" i="1707"/>
  <c r="H27" i="1707"/>
  <c r="H28" i="1707"/>
  <c r="H29" i="1707"/>
  <c r="H30" i="1707"/>
  <c r="H31" i="1707"/>
  <c r="H32" i="1707"/>
  <c r="H33" i="1707"/>
  <c r="H34" i="1707"/>
  <c r="H24" i="1707"/>
  <c r="H18" i="1707"/>
  <c r="G19" i="1707"/>
  <c r="H19" i="1707" s="1"/>
  <c r="G20" i="1707"/>
  <c r="H20" i="1707" s="1"/>
  <c r="G21" i="1707"/>
  <c r="H21" i="1707" s="1"/>
  <c r="G18" i="1707"/>
  <c r="H13" i="1707"/>
  <c r="H14" i="1707"/>
  <c r="H7" i="1707"/>
  <c r="G8" i="1707"/>
  <c r="H8" i="1707" s="1"/>
  <c r="G9" i="1707"/>
  <c r="H9" i="1707" s="1"/>
  <c r="G10" i="1707"/>
  <c r="H10" i="1707" s="1"/>
  <c r="G11" i="1707"/>
  <c r="H11" i="1707" s="1"/>
  <c r="G12" i="1707"/>
  <c r="H12" i="1707" s="1"/>
  <c r="G13" i="1707"/>
  <c r="G14" i="1707"/>
  <c r="G15" i="1707"/>
  <c r="H15" i="1707" s="1"/>
  <c r="G7" i="1707"/>
  <c r="H56" i="1707" l="1"/>
  <c r="H48" i="1707"/>
  <c r="H44" i="1707"/>
  <c r="H35" i="1707"/>
  <c r="H22" i="1707"/>
  <c r="H16" i="1707"/>
  <c r="H38" i="1707" l="1"/>
  <c r="H57" i="1707" s="1"/>
  <c r="F58" i="1707" l="1"/>
  <c r="F59" i="1707" l="1"/>
  <c r="H60" i="1707" s="1"/>
  <c r="H61" i="1707" l="1"/>
  <c r="H62" i="170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Модель данных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<sst xmlns="http://schemas.openxmlformats.org/spreadsheetml/2006/main" count="210" uniqueCount="131">
  <si>
    <t>№</t>
  </si>
  <si>
    <t>Наименование</t>
  </si>
  <si>
    <t>Кол-во</t>
  </si>
  <si>
    <t>Цена за ед., руб. с НДС</t>
  </si>
  <si>
    <t>Цена за ед., руб. без НДС</t>
  </si>
  <si>
    <t>Стоимость, руб.</t>
  </si>
  <si>
    <t>Материалы</t>
  </si>
  <si>
    <t>упак.</t>
  </si>
  <si>
    <t>шт.</t>
  </si>
  <si>
    <t>ИТОГО материалы:</t>
  </si>
  <si>
    <t>рулон</t>
  </si>
  <si>
    <t>чел-час</t>
  </si>
  <si>
    <t>Страховые взносы в ПФР (22%), ФОМС (5.1%), ФСС (2.9%)</t>
  </si>
  <si>
    <t>%</t>
  </si>
  <si>
    <t>Транспортные расходы и погрузо-разгрузочные работы</t>
  </si>
  <si>
    <t>ИТОГО по разделам:</t>
  </si>
  <si>
    <t>Накладные расходы</t>
  </si>
  <si>
    <t xml:space="preserve">Прибыль </t>
  </si>
  <si>
    <t>ИТОГО:</t>
  </si>
  <si>
    <t>Налог НДС</t>
  </si>
  <si>
    <t>ИТОГО с НДС:</t>
  </si>
  <si>
    <t>Машины и механизмы</t>
  </si>
  <si>
    <t>маш./час</t>
  </si>
  <si>
    <t>Размер:</t>
  </si>
  <si>
    <t>Упаковочные материалы</t>
  </si>
  <si>
    <t>Nanxing NPL380D. Форматно-раскроечный центр с задней загрузкой. Общая мощность, 40 кВт</t>
  </si>
  <si>
    <t>Погрузчик дизельный JAC CPCD 100 6110 10 т. Артикул 168448</t>
  </si>
  <si>
    <t>Автоматический кромкооблицовочный станок LTT WDX 468J. Артикул: СТ-00002897</t>
  </si>
  <si>
    <t xml:space="preserve">Автоматический сверлильно-присадочный станок с ЧПУ WoodTec HSM 1230 H2. Максимальные размеры заготовки:  3000 х 1200 х 50 мм </t>
  </si>
  <si>
    <t>1.1</t>
  </si>
  <si>
    <t>ИТОГО Машины и механизмы</t>
  </si>
  <si>
    <t>6.7</t>
  </si>
  <si>
    <t>6.6</t>
  </si>
  <si>
    <t>6.5</t>
  </si>
  <si>
    <t>6.4</t>
  </si>
  <si>
    <t>6.2</t>
  </si>
  <si>
    <t>6.1</t>
  </si>
  <si>
    <t>ИТОГО транспортные расходы:</t>
  </si>
  <si>
    <t>5.5</t>
  </si>
  <si>
    <t>5.3</t>
  </si>
  <si>
    <t>5.2</t>
  </si>
  <si>
    <t>5.1</t>
  </si>
  <si>
    <t>3.13</t>
  </si>
  <si>
    <t>3.12</t>
  </si>
  <si>
    <t>3.10</t>
  </si>
  <si>
    <t>3.9</t>
  </si>
  <si>
    <t>3.8</t>
  </si>
  <si>
    <t>3.7</t>
  </si>
  <si>
    <t>3.6</t>
  </si>
  <si>
    <t>3.5</t>
  </si>
  <si>
    <t>3.4</t>
  </si>
  <si>
    <t>3.3</t>
  </si>
  <si>
    <t>ИТОГО упаковка:</t>
  </si>
  <si>
    <t>2.4</t>
  </si>
  <si>
    <t>2.3</t>
  </si>
  <si>
    <t>2.2</t>
  </si>
  <si>
    <t>2.1</t>
  </si>
  <si>
    <t>Шток эксцентрика М6. Артикул: TM03/2000 ШТ</t>
  </si>
  <si>
    <t>1.11</t>
  </si>
  <si>
    <t>Эксцентрик для плит. Артикул: EC02ZL/2000 ШТ</t>
  </si>
  <si>
    <t>1.10</t>
  </si>
  <si>
    <t>1.9</t>
  </si>
  <si>
    <t>1.8</t>
  </si>
  <si>
    <t>1.7</t>
  </si>
  <si>
    <t>1.6</t>
  </si>
  <si>
    <t>1.5</t>
  </si>
  <si>
    <t>1.4</t>
  </si>
  <si>
    <t>лист</t>
  </si>
  <si>
    <t>Ед. измерения</t>
  </si>
  <si>
    <t>Калькуляция на изготовление и поставку</t>
  </si>
  <si>
    <t>Ручка-скоба Tech-Krep 148675 139 х 17 х 26 мм, матовый никель. Код товара: 1001449454</t>
  </si>
  <si>
    <t>TIOMOS петля со встроенным амортизатором накладная стандартная (90/110). Артикул: F028138338</t>
  </si>
  <si>
    <t xml:space="preserve">СТЕКЛО ПРОЗРАЧНОЕ 2550*1605*6 ММ. </t>
  </si>
  <si>
    <t>TIKKURILA VALTTI COLOR SATIN антисептик лессирующий на основе льняного масла, полуматовый. Код товара: 3513</t>
  </si>
  <si>
    <t>Лак Tikkurila Unica Super EP полуглянцевый 2,7 л. Код товара: 030802</t>
  </si>
  <si>
    <t>Стрейч-пленка для ручн.упак 180% 20 мкм 50x217м белая 2кг нетто(6 шт/уп) 1 шт. Код товара: 584514225</t>
  </si>
  <si>
    <t>Лента обвязочная 12ммх3000м, вт.200мм PP. Код товара: 469536559</t>
  </si>
  <si>
    <t>Скоба для металлической ленты 19*22*0,6 мм 1000 шт/уп. АРТИКУЛ: СМ-1922</t>
  </si>
  <si>
    <t>Широкоуниверсальный фрезерный станок STALEX MUF1600 Servo. Артикул: SMUF1600 Servo</t>
  </si>
  <si>
    <t>TC деревообрабатывающий Ламинирующий Станок/машина для изготовления мебели. Модель: TC-PUR</t>
  </si>
  <si>
    <t xml:space="preserve">Шкант калиброванный мебельный 8 Х 30 (5000 шт.) </t>
  </si>
  <si>
    <t xml:space="preserve">Примечание </t>
  </si>
  <si>
    <t>Шкаф для документов</t>
  </si>
  <si>
    <t>ФОТ</t>
  </si>
  <si>
    <t>3.15</t>
  </si>
  <si>
    <t>ИТОГО ФОТ:</t>
  </si>
  <si>
    <t>ИТОГО начисления с ФОТ:</t>
  </si>
  <si>
    <t>-</t>
  </si>
  <si>
    <t xml:space="preserve">При расчете отчислений  необходимо учитывать актуальное Постановление о единой предельной величине базы для исчисления страховых взносов </t>
  </si>
  <si>
    <t xml:space="preserve">Аренда </t>
  </si>
  <si>
    <t xml:space="preserve">кв.м. </t>
  </si>
  <si>
    <t>Начисления от ФОТ</t>
  </si>
  <si>
    <t>Двухслойный рулонный гофрокартон 1.4 м - 100п/м. Код Товара: 0202-0007</t>
  </si>
  <si>
    <r>
      <t>Заработная плата принимается по актуальным данным о среднемесячной заработной плате, опубликованной на сайте Мосгорстата  за период</t>
    </r>
    <r>
      <rPr>
        <b/>
        <sz val="10"/>
        <color theme="1"/>
        <rFont val="Times New Roman"/>
        <family val="1"/>
        <charset val="204"/>
      </rPr>
      <t xml:space="preserve"> с начала года </t>
    </r>
    <r>
      <rPr>
        <sz val="10"/>
        <color theme="1"/>
        <rFont val="Times New Roman"/>
        <family val="1"/>
        <charset val="204"/>
      </rPr>
      <t xml:space="preserve">(по состоянию на последний месяц квартала, предшествующего дате передачи документов на проверку в экспертную организацию) с учетом корректного ОКВЭД по виду деятельности.                                                                    </t>
    </r>
    <r>
      <rPr>
        <b/>
        <sz val="10"/>
        <color rgb="FFFF0000"/>
        <rFont val="Times New Roman"/>
        <family val="1"/>
        <charset val="204"/>
      </rPr>
      <t>!</t>
    </r>
    <r>
      <rPr>
        <sz val="10"/>
        <color theme="1"/>
        <rFont val="Times New Roman"/>
        <family val="1"/>
        <charset val="204"/>
      </rPr>
      <t xml:space="preserve"> В качестве обоснования трудоемкости персонала рекомендовано представить ролевую модель привлекаемых специалистов (Диаграмму Ганта)
</t>
    </r>
  </si>
  <si>
    <t>Необходимо указать точный адрес, класс помещения, квадратуру, включены ли коммунальные и эксплуатационные расходы (включены: да/нет)</t>
  </si>
  <si>
    <t>Аренда складских площадей : Московская обл., г. Лыткарино, ул. Парковая, стр. 4, класс А, 100 кв.м.,коммунальные/эксплуатационные расходы включены</t>
  </si>
  <si>
    <t>Аренда производственных площадей : Московская обл., г. Лыткарино, ул. Парковая, стр. 3, 190 кв.м. Класс А, коммунальные/эксплуатационные расходы включены</t>
  </si>
  <si>
    <t xml:space="preserve">Амортизация оборудования должна быть рассчитана исходя из срока амортизации, согласно амортизационной группе по Постановлению Правительства РФ от 01.01.2002 №1 «О Классификации основных средств, включаемых в амортизационные группы» </t>
  </si>
  <si>
    <t>При расчете накладных расходов и прибыли необходимо учитывать рекомендации Департамента экономической политики и развития города Москвы от 20.06.2020 г. №ДПР-20-3/1-52/20.
Накладные расходы и прибыль рассчитываются только от сопутствующих затрат, без учета стоимости поставляемого товара, изделия, оборудования, стоимости готовых покупных товаров, изделий, оборудования, входящих в конечное изделие индивидуального изготовления и услуг сторонних организаций</t>
  </si>
  <si>
    <t>ЛДСП 16мм Ясень Шимо светлый, 2750х1830мм</t>
  </si>
  <si>
    <t xml:space="preserve">Амортизационная группа </t>
  </si>
  <si>
    <t>5</t>
  </si>
  <si>
    <t>ОКВЭД</t>
  </si>
  <si>
    <t>31.0</t>
  </si>
  <si>
    <t>Оператор фрезерного станка с ЧПУ</t>
  </si>
  <si>
    <t>Оператор сверлильно-присадочного станка</t>
  </si>
  <si>
    <t>Оператор кромкоолицовочного станка</t>
  </si>
  <si>
    <t>Оператор форматнораскроечного станка</t>
  </si>
  <si>
    <t>Слесарь</t>
  </si>
  <si>
    <t>43.0</t>
  </si>
  <si>
    <t>Склейщик-макетчик</t>
  </si>
  <si>
    <t>Столяр</t>
  </si>
  <si>
    <t>Замерщик</t>
  </si>
  <si>
    <t>Упаковщик</t>
  </si>
  <si>
    <t>Сборщик</t>
  </si>
  <si>
    <t>52.1</t>
  </si>
  <si>
    <t>Разгрузка</t>
  </si>
  <si>
    <t>824х460х2010</t>
  </si>
  <si>
    <t>Вывоз упаковочной тары, машина,  газель 1,5 тонны, маршрут доставки до 30 км</t>
  </si>
  <si>
    <t>Доставка изделий со склада на место установки согласно АП, машина - газель 1,5 тонны, маршрут доставки до 30 км</t>
  </si>
  <si>
    <t>Доставка с произв. Помещения на склад, машина - газель 1,5 тонны, маршрут доставки до 30 км</t>
  </si>
  <si>
    <t>Доставка материалов на место производства, машина - газель 1,5 тонны, маршрут доставки до 30 км</t>
  </si>
  <si>
    <t>6</t>
  </si>
  <si>
    <t>7</t>
  </si>
  <si>
    <t>8</t>
  </si>
  <si>
    <t>9</t>
  </si>
  <si>
    <t>10</t>
  </si>
  <si>
    <r>
      <rPr>
        <b/>
        <i/>
        <sz val="14"/>
        <color rgb="FFFF0000"/>
        <rFont val="Times New Roman"/>
        <family val="1"/>
        <charset val="204"/>
      </rPr>
      <t>!</t>
    </r>
    <r>
      <rPr>
        <b/>
        <i/>
        <sz val="10"/>
        <color rgb="FF000000"/>
        <rFont val="Times New Roman"/>
        <family val="1"/>
        <charset val="204"/>
      </rPr>
      <t xml:space="preserve"> Материалы, трудозатраты, сопутствующие услуги и их количество должны быть рассчитаны из расчета на единицу товара </t>
    </r>
  </si>
  <si>
    <r>
      <t xml:space="preserve">           Указать тип машины, грузоподъемность, объем в м3, маршрут, ставку, время.                                                                                                                                 </t>
    </r>
    <r>
      <rPr>
        <b/>
        <sz val="10"/>
        <color rgb="FFFF0000"/>
        <rFont val="Times New Roman"/>
        <family val="1"/>
        <charset val="204"/>
      </rPr>
      <t>!</t>
    </r>
    <r>
      <rPr>
        <sz val="10"/>
        <color theme="1"/>
        <rFont val="Times New Roman"/>
        <family val="1"/>
        <charset val="204"/>
      </rPr>
      <t xml:space="preserve"> При расчете транспортных услуг руководствоваться актуализированным перечнем предельных ценовых показателей на услуги транспорта.</t>
    </r>
  </si>
  <si>
    <r>
      <t>Материалы должны идентифицироваться в открытых источниках, содержать полное наименование, марку, артикул. Для обоснования цены, принятой в расчет дополнительно возможно представление ссылки на открытые источники. В случае закупки товаров не представленных в открытых источниках, например,</t>
    </r>
    <r>
      <rPr>
        <b/>
        <sz val="10"/>
        <color theme="1"/>
        <rFont val="Times New Roman"/>
        <family val="1"/>
        <charset val="204"/>
      </rPr>
      <t xml:space="preserve"> закупка уникальных материалов</t>
    </r>
    <r>
      <rPr>
        <sz val="10"/>
        <color theme="1"/>
        <rFont val="Times New Roman"/>
        <family val="1"/>
        <charset val="204"/>
      </rPr>
      <t xml:space="preserve">, возможно предоставление прайс-листов поставщика или закупочной документации. </t>
    </r>
  </si>
  <si>
    <t xml:space="preserve">Материалы должны идентифицироваться в открытых источниках, содержать полное наименование, марку, артикул. Для обоснования цены, принятой в расчет дополнительно возможно представление ссылки на открытые источники.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</si>
</sst>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#,##0.00\ &quot;₽&quot;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1" fillId="9" borderId="8" applyNumberFormat="0" applyFont="0" applyAlignment="0" applyProtection="0"/>
    <xf numFmtId="43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Protection="0"/>
    <xf numFmtId="0" fontId="23" fillId="0" borderId="0" applyNumberFormat="0" applyFill="0" applyBorder="0" applyAlignment="0" applyProtection="0"/>
    <xf numFmtId="0" fontId="1" fillId="0" borderId="0"/>
    <xf numFmtId="0" fontId="21" fillId="0" borderId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5" fillId="0" borderId="0"/>
    <xf numFmtId="0" fontId="26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4" fillId="0" borderId="0"/>
    <xf numFmtId="0" fontId="21" fillId="0" borderId="0"/>
    <xf numFmtId="0" fontId="20" fillId="0" borderId="0"/>
    <xf numFmtId="0" fontId="25" fillId="0" borderId="0"/>
    <xf numFmtId="164" fontId="21" fillId="0" borderId="0" applyFont="0" applyFill="0" applyBorder="0" applyAlignment="0" applyProtection="0"/>
    <xf numFmtId="0" fontId="1" fillId="0" borderId="0"/>
    <xf numFmtId="0" fontId="21" fillId="0" borderId="0"/>
    <xf numFmtId="0" fontId="20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Protection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25" fillId="0" borderId="0"/>
    <xf numFmtId="0" fontId="38" fillId="0" borderId="0"/>
    <xf numFmtId="0" fontId="23" fillId="0" borderId="0" applyNumberFormat="0" applyFill="0" applyBorder="0" applyAlignment="0" applyProtection="0"/>
    <xf numFmtId="0" fontId="39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86">
    <xf numFmtId="0" fontId="0" fillId="0" borderId="0" xfId="0"/>
    <xf numFmtId="0" fontId="29" fillId="0" borderId="0" xfId="0" applyFont="1"/>
    <xf numFmtId="165" fontId="29" fillId="0" borderId="0" xfId="0" applyNumberFormat="1" applyFont="1"/>
    <xf numFmtId="0" fontId="29" fillId="0" borderId="0" xfId="0" applyFont="1" applyAlignment="1">
      <alignment wrapText="1"/>
    </xf>
    <xf numFmtId="0" fontId="27" fillId="2" borderId="10" xfId="0" applyFont="1" applyFill="1" applyBorder="1" applyAlignment="1">
      <alignment horizontal="center" vertical="center"/>
    </xf>
    <xf numFmtId="0" fontId="44" fillId="0" borderId="0" xfId="1" applyFont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center"/>
    </xf>
    <xf numFmtId="0" fontId="29" fillId="2" borderId="0" xfId="0" applyFont="1" applyFill="1"/>
    <xf numFmtId="0" fontId="43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 wrapText="1"/>
    </xf>
    <xf numFmtId="0" fontId="30" fillId="0" borderId="0" xfId="120" applyFont="1" applyAlignment="1">
      <alignment vertical="top" wrapText="1"/>
    </xf>
    <xf numFmtId="0" fontId="43" fillId="2" borderId="0" xfId="0" applyFont="1" applyFill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7" fillId="0" borderId="10" xfId="2" applyFont="1" applyBorder="1" applyAlignment="1">
      <alignment vertical="center" wrapText="1"/>
    </xf>
    <xf numFmtId="0" fontId="28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vertical="center"/>
    </xf>
    <xf numFmtId="165" fontId="40" fillId="0" borderId="10" xfId="0" applyNumberFormat="1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/>
    </xf>
    <xf numFmtId="49" fontId="3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29" fillId="34" borderId="0" xfId="0" applyFont="1" applyFill="1"/>
    <xf numFmtId="49" fontId="45" fillId="34" borderId="10" xfId="0" applyNumberFormat="1" applyFont="1" applyFill="1" applyBorder="1" applyAlignment="1">
      <alignment horizontal="left" vertical="center" wrapText="1"/>
    </xf>
    <xf numFmtId="49" fontId="45" fillId="34" borderId="10" xfId="0" applyNumberFormat="1" applyFont="1" applyFill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4" fillId="0" borderId="0" xfId="1" applyFont="1" applyFill="1" applyAlignment="1"/>
    <xf numFmtId="0" fontId="44" fillId="0" borderId="0" xfId="1" applyNumberFormat="1" applyFont="1" applyFill="1" applyAlignment="1">
      <alignment horizontal="left" vertical="center"/>
    </xf>
    <xf numFmtId="0" fontId="44" fillId="0" borderId="0" xfId="1" applyNumberFormat="1" applyFont="1" applyFill="1"/>
    <xf numFmtId="0" fontId="44" fillId="0" borderId="0" xfId="1" applyNumberFormat="1" applyFont="1" applyFill="1" applyAlignment="1"/>
    <xf numFmtId="0" fontId="44" fillId="0" borderId="0" xfId="1" applyNumberFormat="1" applyFont="1" applyAlignment="1"/>
    <xf numFmtId="0" fontId="31" fillId="34" borderId="14" xfId="0" applyFont="1" applyFill="1" applyBorder="1" applyAlignment="1">
      <alignment horizontal="left" vertical="center"/>
    </xf>
    <xf numFmtId="0" fontId="45" fillId="34" borderId="14" xfId="0" applyFont="1" applyFill="1" applyBorder="1" applyAlignment="1">
      <alignment horizontal="left" vertical="center"/>
    </xf>
    <xf numFmtId="49" fontId="45" fillId="34" borderId="14" xfId="0" applyNumberFormat="1" applyFont="1" applyFill="1" applyBorder="1" applyAlignment="1">
      <alignment horizontal="left" vertical="center"/>
    </xf>
    <xf numFmtId="165" fontId="40" fillId="0" borderId="14" xfId="0" applyNumberFormat="1" applyFont="1" applyBorder="1" applyAlignment="1">
      <alignment horizontal="right" vertical="center"/>
    </xf>
    <xf numFmtId="165" fontId="27" fillId="2" borderId="14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27" fillId="0" borderId="10" xfId="0" applyNumberFormat="1" applyFont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/>
    </xf>
    <xf numFmtId="0" fontId="50" fillId="0" borderId="0" xfId="0" applyFont="1"/>
    <xf numFmtId="4" fontId="43" fillId="2" borderId="0" xfId="0" applyNumberFormat="1" applyFont="1" applyFill="1" applyAlignment="1">
      <alignment horizontal="center"/>
    </xf>
    <xf numFmtId="4" fontId="29" fillId="2" borderId="0" xfId="0" applyNumberFormat="1" applyFont="1" applyFill="1"/>
    <xf numFmtId="4" fontId="46" fillId="0" borderId="0" xfId="0" applyNumberFormat="1" applyFont="1"/>
    <xf numFmtId="4" fontId="31" fillId="34" borderId="10" xfId="0" applyNumberFormat="1" applyFont="1" applyFill="1" applyBorder="1" applyAlignment="1">
      <alignment horizontal="left" vertical="center"/>
    </xf>
    <xf numFmtId="4" fontId="27" fillId="0" borderId="10" xfId="0" applyNumberFormat="1" applyFont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right" vertical="center"/>
    </xf>
    <xf numFmtId="4" fontId="27" fillId="2" borderId="10" xfId="0" applyNumberFormat="1" applyFont="1" applyFill="1" applyBorder="1" applyAlignment="1">
      <alignment horizontal="center" vertical="center"/>
    </xf>
    <xf numFmtId="4" fontId="42" fillId="2" borderId="10" xfId="0" applyNumberFormat="1" applyFont="1" applyFill="1" applyBorder="1" applyAlignment="1">
      <alignment horizontal="right" vertical="center"/>
    </xf>
    <xf numFmtId="4" fontId="40" fillId="2" borderId="10" xfId="0" applyNumberFormat="1" applyFont="1" applyFill="1" applyBorder="1" applyAlignment="1">
      <alignment horizontal="right" vertical="center"/>
    </xf>
    <xf numFmtId="4" fontId="29" fillId="0" borderId="10" xfId="0" applyNumberFormat="1" applyFont="1" applyBorder="1" applyAlignment="1">
      <alignment horizontal="center"/>
    </xf>
    <xf numFmtId="4" fontId="45" fillId="34" borderId="10" xfId="0" applyNumberFormat="1" applyFont="1" applyFill="1" applyBorder="1" applyAlignment="1">
      <alignment horizontal="left" vertical="center"/>
    </xf>
    <xf numFmtId="4" fontId="42" fillId="0" borderId="10" xfId="0" applyNumberFormat="1" applyFont="1" applyBorder="1" applyAlignment="1">
      <alignment horizontal="right" vertical="center"/>
    </xf>
    <xf numFmtId="4" fontId="40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" fontId="31" fillId="2" borderId="10" xfId="0" applyNumberFormat="1" applyFont="1" applyFill="1" applyBorder="1" applyAlignment="1">
      <alignment horizontal="center" vertical="center"/>
    </xf>
    <xf numFmtId="4" fontId="29" fillId="0" borderId="0" xfId="0" applyNumberFormat="1" applyFont="1"/>
    <xf numFmtId="4" fontId="41" fillId="0" borderId="10" xfId="0" applyNumberFormat="1" applyFont="1" applyBorder="1" applyAlignment="1">
      <alignment horizontal="right" vertical="center"/>
    </xf>
    <xf numFmtId="4" fontId="29" fillId="0" borderId="0" xfId="0" applyNumberFormat="1" applyFont="1" applyAlignment="1">
      <alignment horizontal="center"/>
    </xf>
    <xf numFmtId="4" fontId="47" fillId="2" borderId="10" xfId="0" applyNumberFormat="1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center" vertical="center"/>
    </xf>
    <xf numFmtId="4" fontId="40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165" fontId="27" fillId="2" borderId="11" xfId="0" applyNumberFormat="1" applyFont="1" applyFill="1" applyBorder="1" applyAlignment="1">
      <alignment horizontal="center" vertical="center" wrapText="1"/>
    </xf>
    <xf numFmtId="165" fontId="27" fillId="2" borderId="12" xfId="0" applyNumberFormat="1" applyFont="1" applyFill="1" applyBorder="1" applyAlignment="1">
      <alignment horizontal="center" vertical="center" wrapText="1"/>
    </xf>
    <xf numFmtId="165" fontId="27" fillId="2" borderId="13" xfId="0" applyNumberFormat="1" applyFont="1" applyFill="1" applyBorder="1" applyAlignment="1">
      <alignment horizontal="center" vertical="center" wrapText="1"/>
    </xf>
    <xf numFmtId="165" fontId="31" fillId="0" borderId="11" xfId="0" applyNumberFormat="1" applyFont="1" applyBorder="1" applyAlignment="1">
      <alignment horizontal="center" vertical="center" wrapText="1"/>
    </xf>
    <xf numFmtId="165" fontId="31" fillId="0" borderId="12" xfId="0" applyNumberFormat="1" applyFont="1" applyBorder="1" applyAlignment="1">
      <alignment horizontal="center" vertical="center" wrapText="1"/>
    </xf>
    <xf numFmtId="165" fontId="31" fillId="0" borderId="13" xfId="0" applyNumberFormat="1" applyFont="1" applyBorder="1" applyAlignment="1">
      <alignment horizontal="center" vertical="center" wrapText="1"/>
    </xf>
    <xf numFmtId="165" fontId="27" fillId="0" borderId="11" xfId="0" applyNumberFormat="1" applyFont="1" applyBorder="1" applyAlignment="1">
      <alignment horizontal="center" vertical="center" wrapText="1"/>
    </xf>
    <xf numFmtId="165" fontId="27" fillId="0" borderId="13" xfId="0" applyNumberFormat="1" applyFont="1" applyBorder="1" applyAlignment="1">
      <alignment horizontal="center" vertical="center"/>
    </xf>
  </cellXfs>
  <cellStyles count="279">
    <cellStyle name="20% — акцент1" xfId="97" builtinId="30" customBuiltin="1"/>
    <cellStyle name="20% — акцент1 2" xfId="23" xr:uid="{00000000-0005-0000-0000-000001000000}"/>
    <cellStyle name="20% — акцент2" xfId="101" builtinId="34" customBuiltin="1"/>
    <cellStyle name="20% — акцент2 2" xfId="27" xr:uid="{00000000-0005-0000-0000-000003000000}"/>
    <cellStyle name="20% — акцент3" xfId="105" builtinId="38" customBuiltin="1"/>
    <cellStyle name="20% — акцент3 2" xfId="31" xr:uid="{00000000-0005-0000-0000-000005000000}"/>
    <cellStyle name="20% — акцент4" xfId="109" builtinId="42" customBuiltin="1"/>
    <cellStyle name="20% — акцент4 2" xfId="35" xr:uid="{00000000-0005-0000-0000-000007000000}"/>
    <cellStyle name="20% — акцент5" xfId="113" builtinId="46" customBuiltin="1"/>
    <cellStyle name="20% — акцент5 2" xfId="39" xr:uid="{00000000-0005-0000-0000-000009000000}"/>
    <cellStyle name="20% — акцент6" xfId="117" builtinId="50" customBuiltin="1"/>
    <cellStyle name="20% — акцент6 2" xfId="43" xr:uid="{00000000-0005-0000-0000-00000B000000}"/>
    <cellStyle name="40% — акцент1" xfId="98" builtinId="31" customBuiltin="1"/>
    <cellStyle name="40% — акцент1 2" xfId="24" xr:uid="{00000000-0005-0000-0000-00000D000000}"/>
    <cellStyle name="40% — акцент2" xfId="102" builtinId="35" customBuiltin="1"/>
    <cellStyle name="40% — акцент2 2" xfId="28" xr:uid="{00000000-0005-0000-0000-00000F000000}"/>
    <cellStyle name="40% — акцент3" xfId="106" builtinId="39" customBuiltin="1"/>
    <cellStyle name="40% — акцент3 2" xfId="32" xr:uid="{00000000-0005-0000-0000-000011000000}"/>
    <cellStyle name="40% — акцент4" xfId="110" builtinId="43" customBuiltin="1"/>
    <cellStyle name="40% — акцент4 2" xfId="36" xr:uid="{00000000-0005-0000-0000-000013000000}"/>
    <cellStyle name="40% — акцент5" xfId="114" builtinId="47" customBuiltin="1"/>
    <cellStyle name="40% — акцент5 2" xfId="40" xr:uid="{00000000-0005-0000-0000-000015000000}"/>
    <cellStyle name="40% — акцент6" xfId="118" builtinId="51" customBuiltin="1"/>
    <cellStyle name="40% — акцент6 2" xfId="44" xr:uid="{00000000-0005-0000-0000-000017000000}"/>
    <cellStyle name="60% — акцент1" xfId="99" builtinId="32" customBuiltin="1"/>
    <cellStyle name="60% — акцент1 2" xfId="25" xr:uid="{00000000-0005-0000-0000-000019000000}"/>
    <cellStyle name="60% — акцент2" xfId="103" builtinId="36" customBuiltin="1"/>
    <cellStyle name="60% — акцент2 2" xfId="29" xr:uid="{00000000-0005-0000-0000-00001B000000}"/>
    <cellStyle name="60% — акцент3" xfId="107" builtinId="40" customBuiltin="1"/>
    <cellStyle name="60% — акцент3 2" xfId="33" xr:uid="{00000000-0005-0000-0000-00001D000000}"/>
    <cellStyle name="60% — акцент4" xfId="111" builtinId="44" customBuiltin="1"/>
    <cellStyle name="60% — акцент4 2" xfId="37" xr:uid="{00000000-0005-0000-0000-00001F000000}"/>
    <cellStyle name="60% — акцент5" xfId="115" builtinId="48" customBuiltin="1"/>
    <cellStyle name="60% — акцент5 2" xfId="41" xr:uid="{00000000-0005-0000-0000-000021000000}"/>
    <cellStyle name="60% — акцент6" xfId="119" builtinId="52" customBuiltin="1"/>
    <cellStyle name="60% — акцент6 2" xfId="45" xr:uid="{00000000-0005-0000-0000-000023000000}"/>
    <cellStyle name="Excel Built-in Normal" xfId="202" xr:uid="{00000000-0005-0000-0000-000024000000}"/>
    <cellStyle name="Акцент1" xfId="96" builtinId="29" customBuiltin="1"/>
    <cellStyle name="Акцент1 2" xfId="22" xr:uid="{00000000-0005-0000-0000-000026000000}"/>
    <cellStyle name="Акцент2" xfId="100" builtinId="33" customBuiltin="1"/>
    <cellStyle name="Акцент2 2" xfId="26" xr:uid="{00000000-0005-0000-0000-000028000000}"/>
    <cellStyle name="Акцент3" xfId="104" builtinId="37" customBuiltin="1"/>
    <cellStyle name="Акцент3 2" xfId="30" xr:uid="{00000000-0005-0000-0000-00002A000000}"/>
    <cellStyle name="Акцент4" xfId="108" builtinId="41" customBuiltin="1"/>
    <cellStyle name="Акцент4 2" xfId="34" xr:uid="{00000000-0005-0000-0000-00002C000000}"/>
    <cellStyle name="Акцент5" xfId="112" builtinId="45" customBuiltin="1"/>
    <cellStyle name="Акцент5 2" xfId="38" xr:uid="{00000000-0005-0000-0000-00002E000000}"/>
    <cellStyle name="Акцент6" xfId="116" builtinId="49" customBuiltin="1"/>
    <cellStyle name="Акцент6 2" xfId="42" xr:uid="{00000000-0005-0000-0000-000030000000}"/>
    <cellStyle name="Ввод " xfId="88" builtinId="20" customBuiltin="1"/>
    <cellStyle name="Ввод  2" xfId="14" xr:uid="{00000000-0005-0000-0000-000032000000}"/>
    <cellStyle name="Вывод" xfId="89" builtinId="21" customBuiltin="1"/>
    <cellStyle name="Вывод 2" xfId="15" xr:uid="{00000000-0005-0000-0000-000034000000}"/>
    <cellStyle name="Вычисление" xfId="90" builtinId="22" customBuiltin="1"/>
    <cellStyle name="Вычисление 2" xfId="16" xr:uid="{00000000-0005-0000-0000-000036000000}"/>
    <cellStyle name="Гиперссылка" xfId="1" builtinId="8"/>
    <cellStyle name="Гиперссылка 2" xfId="71" xr:uid="{00000000-0005-0000-0000-000038000000}"/>
    <cellStyle name="Гиперссылка 2 2" xfId="74" xr:uid="{00000000-0005-0000-0000-000039000000}"/>
    <cellStyle name="Гиперссылка 2 3" xfId="186" xr:uid="{00000000-0005-0000-0000-00003A000000}"/>
    <cellStyle name="Гиперссылка 3" xfId="70" xr:uid="{00000000-0005-0000-0000-00003B000000}"/>
    <cellStyle name="Гиперссылка 3 2" xfId="206" xr:uid="{00000000-0005-0000-0000-00003C000000}"/>
    <cellStyle name="Гиперссылка 4" xfId="67" xr:uid="{00000000-0005-0000-0000-00003D000000}"/>
    <cellStyle name="Гиперссылка 5" xfId="203" xr:uid="{00000000-0005-0000-0000-00003E000000}"/>
    <cellStyle name="Заголовок 1" xfId="81" builtinId="16" customBuiltin="1"/>
    <cellStyle name="Заголовок 1 2" xfId="7" xr:uid="{00000000-0005-0000-0000-000040000000}"/>
    <cellStyle name="Заголовок 2" xfId="82" builtinId="17" customBuiltin="1"/>
    <cellStyle name="Заголовок 2 2" xfId="8" xr:uid="{00000000-0005-0000-0000-000042000000}"/>
    <cellStyle name="Заголовок 3" xfId="83" builtinId="18" customBuiltin="1"/>
    <cellStyle name="Заголовок 3 2" xfId="9" xr:uid="{00000000-0005-0000-0000-000044000000}"/>
    <cellStyle name="Заголовок 4" xfId="84" builtinId="19" customBuiltin="1"/>
    <cellStyle name="Заголовок 4 2" xfId="10" xr:uid="{00000000-0005-0000-0000-000046000000}"/>
    <cellStyle name="Итог" xfId="95" builtinId="25" customBuiltin="1"/>
    <cellStyle name="Итог 2" xfId="21" xr:uid="{00000000-0005-0000-0000-000048000000}"/>
    <cellStyle name="Контрольная ячейка" xfId="92" builtinId="23" customBuiltin="1"/>
    <cellStyle name="Контрольная ячейка 2" xfId="18" xr:uid="{00000000-0005-0000-0000-00004A000000}"/>
    <cellStyle name="Название" xfId="4" builtinId="15" customBuiltin="1"/>
    <cellStyle name="Нейтральный" xfId="87" builtinId="28" customBuiltin="1"/>
    <cellStyle name="Нейтральный 2" xfId="13" xr:uid="{00000000-0005-0000-0000-00004D000000}"/>
    <cellStyle name="Обычный" xfId="0" builtinId="0"/>
    <cellStyle name="Обычный 10" xfId="208" xr:uid="{00000000-0005-0000-0000-00004F000000}"/>
    <cellStyle name="Обычный 14" xfId="80" xr:uid="{00000000-0005-0000-0000-000050000000}"/>
    <cellStyle name="Обычный 16" xfId="207" xr:uid="{00000000-0005-0000-0000-000051000000}"/>
    <cellStyle name="Обычный 2" xfId="2" xr:uid="{00000000-0005-0000-0000-000052000000}"/>
    <cellStyle name="Обычный 2 2" xfId="48" xr:uid="{00000000-0005-0000-0000-000053000000}"/>
    <cellStyle name="Обычный 2 2 2" xfId="69" xr:uid="{00000000-0005-0000-0000-000054000000}"/>
    <cellStyle name="Обычный 2 2 2 2" xfId="185" xr:uid="{00000000-0005-0000-0000-000055000000}"/>
    <cellStyle name="Обычный 2 2 3" xfId="154" xr:uid="{00000000-0005-0000-0000-000056000000}"/>
    <cellStyle name="Обычный 2 2 3 2" xfId="167" xr:uid="{00000000-0005-0000-0000-000057000000}"/>
    <cellStyle name="Обычный 2 2 4" xfId="160" xr:uid="{00000000-0005-0000-0000-000058000000}"/>
    <cellStyle name="Обычный 2 2 5" xfId="204" xr:uid="{00000000-0005-0000-0000-000059000000}"/>
    <cellStyle name="Обычный 2 3" xfId="73" xr:uid="{00000000-0005-0000-0000-00005A000000}"/>
    <cellStyle name="Обычный 2 3 2" xfId="155" xr:uid="{00000000-0005-0000-0000-00005B000000}"/>
    <cellStyle name="Обычный 2 3 2 2" xfId="158" xr:uid="{00000000-0005-0000-0000-00005C000000}"/>
    <cellStyle name="Обычный 2 4" xfId="152" xr:uid="{00000000-0005-0000-0000-00005D000000}"/>
    <cellStyle name="Обычный 2 4 2" xfId="166" xr:uid="{00000000-0005-0000-0000-00005E000000}"/>
    <cellStyle name="Обычный 2 5" xfId="162" xr:uid="{00000000-0005-0000-0000-00005F000000}"/>
    <cellStyle name="Обычный 2 6" xfId="157" xr:uid="{00000000-0005-0000-0000-000060000000}"/>
    <cellStyle name="Обычный 3" xfId="3" xr:uid="{00000000-0005-0000-0000-000061000000}"/>
    <cellStyle name="Обычный 3 2" xfId="55" xr:uid="{00000000-0005-0000-0000-000062000000}"/>
    <cellStyle name="Обычный 3 2 2" xfId="75" xr:uid="{00000000-0005-0000-0000-000063000000}"/>
    <cellStyle name="Обычный 3 2 2 2" xfId="159" xr:uid="{00000000-0005-0000-0000-000064000000}"/>
    <cellStyle name="Обычный 3 2 3" xfId="188" xr:uid="{00000000-0005-0000-0000-000065000000}"/>
    <cellStyle name="Обычный 3 3" xfId="153" xr:uid="{00000000-0005-0000-0000-000066000000}"/>
    <cellStyle name="Обычный 3 3 2" xfId="200" xr:uid="{00000000-0005-0000-0000-000067000000}"/>
    <cellStyle name="Обычный 3 3 3" xfId="187" xr:uid="{00000000-0005-0000-0000-000068000000}"/>
    <cellStyle name="Обычный 3 4" xfId="169" xr:uid="{00000000-0005-0000-0000-000069000000}"/>
    <cellStyle name="Обычный 4" xfId="68" xr:uid="{00000000-0005-0000-0000-00006A000000}"/>
    <cellStyle name="Обычный 4 2" xfId="178" xr:uid="{00000000-0005-0000-0000-00006B000000}"/>
    <cellStyle name="Обычный 4 2 2" xfId="205" xr:uid="{00000000-0005-0000-0000-00006C000000}"/>
    <cellStyle name="Обычный 4 3" xfId="192" xr:uid="{00000000-0005-0000-0000-00006D000000}"/>
    <cellStyle name="Обычный 4 4" xfId="174" xr:uid="{00000000-0005-0000-0000-00006E000000}"/>
    <cellStyle name="Обычный 4 5" xfId="171" xr:uid="{00000000-0005-0000-0000-00006F000000}"/>
    <cellStyle name="Обычный 4 6" xfId="161" xr:uid="{00000000-0005-0000-0000-000070000000}"/>
    <cellStyle name="Обычный 5" xfId="66" xr:uid="{00000000-0005-0000-0000-000071000000}"/>
    <cellStyle name="Обычный 5 2" xfId="79" xr:uid="{00000000-0005-0000-0000-000072000000}"/>
    <cellStyle name="Обычный 5 2 2" xfId="196" xr:uid="{00000000-0005-0000-0000-000073000000}"/>
    <cellStyle name="Обычный 5 2 3" xfId="181" xr:uid="{00000000-0005-0000-0000-000074000000}"/>
    <cellStyle name="Обычный 5 3" xfId="163" xr:uid="{00000000-0005-0000-0000-000075000000}"/>
    <cellStyle name="Обычный 6" xfId="78" xr:uid="{00000000-0005-0000-0000-000076000000}"/>
    <cellStyle name="Обычный 6 2" xfId="120" xr:uid="{00000000-0005-0000-0000-000077000000}"/>
    <cellStyle name="Обычный 6 2 2" xfId="175" xr:uid="{00000000-0005-0000-0000-000078000000}"/>
    <cellStyle name="Обычный 6 3" xfId="189" xr:uid="{00000000-0005-0000-0000-000079000000}"/>
    <cellStyle name="Обычный 6 4" xfId="165" xr:uid="{00000000-0005-0000-0000-00007A000000}"/>
    <cellStyle name="Обычный 7" xfId="156" xr:uid="{00000000-0005-0000-0000-00007B000000}"/>
    <cellStyle name="Обычный 7 2" xfId="195" xr:uid="{00000000-0005-0000-0000-00007C000000}"/>
    <cellStyle name="Плохой" xfId="86" builtinId="27" customBuiltin="1"/>
    <cellStyle name="Плохой 2" xfId="12" xr:uid="{00000000-0005-0000-0000-00007E000000}"/>
    <cellStyle name="Пояснение" xfId="94" builtinId="53" customBuiltin="1"/>
    <cellStyle name="Пояснение 2" xfId="20" xr:uid="{00000000-0005-0000-0000-000080000000}"/>
    <cellStyle name="Примечание" xfId="5" builtinId="10" customBuiltin="1"/>
    <cellStyle name="Процентный 2" xfId="72" xr:uid="{00000000-0005-0000-0000-000082000000}"/>
    <cellStyle name="Связанная ячейка" xfId="91" builtinId="24" customBuiltin="1"/>
    <cellStyle name="Связанная ячейка 2" xfId="17" xr:uid="{00000000-0005-0000-0000-000084000000}"/>
    <cellStyle name="Текст предупреждения" xfId="93" builtinId="11" customBuiltin="1"/>
    <cellStyle name="Текст предупреждения 2" xfId="19" xr:uid="{00000000-0005-0000-0000-000086000000}"/>
    <cellStyle name="Финансовый 10" xfId="278" xr:uid="{00000000-0005-0000-0000-000087000000}"/>
    <cellStyle name="Финансовый 2" xfId="46" xr:uid="{00000000-0005-0000-0000-000088000000}"/>
    <cellStyle name="Финансовый 2 2" xfId="53" xr:uid="{00000000-0005-0000-0000-000089000000}"/>
    <cellStyle name="Финансовый 2 2 2" xfId="64" xr:uid="{00000000-0005-0000-0000-00008A000000}"/>
    <cellStyle name="Финансовый 2 2 2 2" xfId="199" xr:uid="{00000000-0005-0000-0000-00008B000000}"/>
    <cellStyle name="Финансовый 2 2 2 2 2" xfId="276" xr:uid="{00000000-0005-0000-0000-00008C000000}"/>
    <cellStyle name="Финансовый 2 2 2 3" xfId="139" xr:uid="{00000000-0005-0000-0000-00008D000000}"/>
    <cellStyle name="Финансовый 2 2 2 3 2" xfId="247" xr:uid="{00000000-0005-0000-0000-00008E000000}"/>
    <cellStyle name="Финансовый 2 2 2 4" xfId="226" xr:uid="{00000000-0005-0000-0000-00008F000000}"/>
    <cellStyle name="Финансовый 2 2 3" xfId="149" xr:uid="{00000000-0005-0000-0000-000090000000}"/>
    <cellStyle name="Финансовый 2 2 3 2" xfId="257" xr:uid="{00000000-0005-0000-0000-000091000000}"/>
    <cellStyle name="Финансовый 2 2 4" xfId="184" xr:uid="{00000000-0005-0000-0000-000092000000}"/>
    <cellStyle name="Финансовый 2 2 4 2" xfId="269" xr:uid="{00000000-0005-0000-0000-000093000000}"/>
    <cellStyle name="Финансовый 2 2 5" xfId="129" xr:uid="{00000000-0005-0000-0000-000094000000}"/>
    <cellStyle name="Финансовый 2 2 5 2" xfId="237" xr:uid="{00000000-0005-0000-0000-000095000000}"/>
    <cellStyle name="Финансовый 2 2 6" xfId="216" xr:uid="{00000000-0005-0000-0000-000096000000}"/>
    <cellStyle name="Финансовый 2 3" xfId="50" xr:uid="{00000000-0005-0000-0000-000097000000}"/>
    <cellStyle name="Финансовый 2 3 2" xfId="61" xr:uid="{00000000-0005-0000-0000-000098000000}"/>
    <cellStyle name="Финансовый 2 3 2 2" xfId="136" xr:uid="{00000000-0005-0000-0000-000099000000}"/>
    <cellStyle name="Финансовый 2 3 2 2 2" xfId="244" xr:uid="{00000000-0005-0000-0000-00009A000000}"/>
    <cellStyle name="Финансовый 2 3 2 3" xfId="223" xr:uid="{00000000-0005-0000-0000-00009B000000}"/>
    <cellStyle name="Финансовый 2 3 3" xfId="146" xr:uid="{00000000-0005-0000-0000-00009C000000}"/>
    <cellStyle name="Финансовый 2 3 3 2" xfId="254" xr:uid="{00000000-0005-0000-0000-00009D000000}"/>
    <cellStyle name="Финансовый 2 3 4" xfId="126" xr:uid="{00000000-0005-0000-0000-00009E000000}"/>
    <cellStyle name="Финансовый 2 3 4 2" xfId="234" xr:uid="{00000000-0005-0000-0000-00009F000000}"/>
    <cellStyle name="Финансовый 2 3 5" xfId="213" xr:uid="{00000000-0005-0000-0000-0000A0000000}"/>
    <cellStyle name="Финансовый 2 4" xfId="58" xr:uid="{00000000-0005-0000-0000-0000A1000000}"/>
    <cellStyle name="Финансовый 2 4 2" xfId="133" xr:uid="{00000000-0005-0000-0000-0000A2000000}"/>
    <cellStyle name="Финансовый 2 4 2 2" xfId="241" xr:uid="{00000000-0005-0000-0000-0000A3000000}"/>
    <cellStyle name="Финансовый 2 4 3" xfId="220" xr:uid="{00000000-0005-0000-0000-0000A4000000}"/>
    <cellStyle name="Финансовый 2 5" xfId="76" xr:uid="{00000000-0005-0000-0000-0000A5000000}"/>
    <cellStyle name="Финансовый 2 5 2" xfId="151" xr:uid="{00000000-0005-0000-0000-0000A6000000}"/>
    <cellStyle name="Финансовый 2 6" xfId="143" xr:uid="{00000000-0005-0000-0000-0000A7000000}"/>
    <cellStyle name="Финансовый 2 6 2" xfId="251" xr:uid="{00000000-0005-0000-0000-0000A8000000}"/>
    <cellStyle name="Финансовый 2 7" xfId="123" xr:uid="{00000000-0005-0000-0000-0000A9000000}"/>
    <cellStyle name="Финансовый 2 7 2" xfId="231" xr:uid="{00000000-0005-0000-0000-0000AA000000}"/>
    <cellStyle name="Финансовый 2 8" xfId="210" xr:uid="{00000000-0005-0000-0000-0000AB000000}"/>
    <cellStyle name="Финансовый 3" xfId="47" xr:uid="{00000000-0005-0000-0000-0000AC000000}"/>
    <cellStyle name="Финансовый 3 2" xfId="54" xr:uid="{00000000-0005-0000-0000-0000AD000000}"/>
    <cellStyle name="Финансовый 3 2 2" xfId="65" xr:uid="{00000000-0005-0000-0000-0000AE000000}"/>
    <cellStyle name="Финансовый 3 2 2 2" xfId="180" xr:uid="{00000000-0005-0000-0000-0000AF000000}"/>
    <cellStyle name="Финансовый 3 2 2 2 2" xfId="266" xr:uid="{00000000-0005-0000-0000-0000B0000000}"/>
    <cellStyle name="Финансовый 3 2 2 3" xfId="140" xr:uid="{00000000-0005-0000-0000-0000B1000000}"/>
    <cellStyle name="Финансовый 3 2 2 3 2" xfId="248" xr:uid="{00000000-0005-0000-0000-0000B2000000}"/>
    <cellStyle name="Финансовый 3 2 2 4" xfId="227" xr:uid="{00000000-0005-0000-0000-0000B3000000}"/>
    <cellStyle name="Финансовый 3 2 3" xfId="150" xr:uid="{00000000-0005-0000-0000-0000B4000000}"/>
    <cellStyle name="Финансовый 3 2 3 2" xfId="194" xr:uid="{00000000-0005-0000-0000-0000B5000000}"/>
    <cellStyle name="Финансовый 3 2 3 2 2" xfId="273" xr:uid="{00000000-0005-0000-0000-0000B6000000}"/>
    <cellStyle name="Финансовый 3 2 3 3" xfId="258" xr:uid="{00000000-0005-0000-0000-0000B7000000}"/>
    <cellStyle name="Финансовый 3 2 4" xfId="173" xr:uid="{00000000-0005-0000-0000-0000B8000000}"/>
    <cellStyle name="Финансовый 3 2 4 2" xfId="262" xr:uid="{00000000-0005-0000-0000-0000B9000000}"/>
    <cellStyle name="Финансовый 3 2 5" xfId="130" xr:uid="{00000000-0005-0000-0000-0000BA000000}"/>
    <cellStyle name="Финансовый 3 2 5 2" xfId="238" xr:uid="{00000000-0005-0000-0000-0000BB000000}"/>
    <cellStyle name="Финансовый 3 2 6" xfId="217" xr:uid="{00000000-0005-0000-0000-0000BC000000}"/>
    <cellStyle name="Финансовый 3 3" xfId="51" xr:uid="{00000000-0005-0000-0000-0000BD000000}"/>
    <cellStyle name="Финансовый 3 3 2" xfId="62" xr:uid="{00000000-0005-0000-0000-0000BE000000}"/>
    <cellStyle name="Финансовый 3 3 2 2" xfId="198" xr:uid="{00000000-0005-0000-0000-0000BF000000}"/>
    <cellStyle name="Финансовый 3 3 2 2 2" xfId="275" xr:uid="{00000000-0005-0000-0000-0000C0000000}"/>
    <cellStyle name="Финансовый 3 3 2 3" xfId="137" xr:uid="{00000000-0005-0000-0000-0000C1000000}"/>
    <cellStyle name="Финансовый 3 3 2 3 2" xfId="245" xr:uid="{00000000-0005-0000-0000-0000C2000000}"/>
    <cellStyle name="Финансовый 3 3 2 4" xfId="224" xr:uid="{00000000-0005-0000-0000-0000C3000000}"/>
    <cellStyle name="Финансовый 3 3 3" xfId="147" xr:uid="{00000000-0005-0000-0000-0000C4000000}"/>
    <cellStyle name="Финансовый 3 3 3 2" xfId="255" xr:uid="{00000000-0005-0000-0000-0000C5000000}"/>
    <cellStyle name="Финансовый 3 3 4" xfId="183" xr:uid="{00000000-0005-0000-0000-0000C6000000}"/>
    <cellStyle name="Финансовый 3 3 4 2" xfId="268" xr:uid="{00000000-0005-0000-0000-0000C7000000}"/>
    <cellStyle name="Финансовый 3 3 5" xfId="127" xr:uid="{00000000-0005-0000-0000-0000C8000000}"/>
    <cellStyle name="Финансовый 3 3 5 2" xfId="235" xr:uid="{00000000-0005-0000-0000-0000C9000000}"/>
    <cellStyle name="Финансовый 3 3 6" xfId="214" xr:uid="{00000000-0005-0000-0000-0000CA000000}"/>
    <cellStyle name="Финансовый 3 4" xfId="59" xr:uid="{00000000-0005-0000-0000-0000CB000000}"/>
    <cellStyle name="Финансовый 3 4 2" xfId="177" xr:uid="{00000000-0005-0000-0000-0000CC000000}"/>
    <cellStyle name="Финансовый 3 4 2 2" xfId="264" xr:uid="{00000000-0005-0000-0000-0000CD000000}"/>
    <cellStyle name="Финансовый 3 4 3" xfId="134" xr:uid="{00000000-0005-0000-0000-0000CE000000}"/>
    <cellStyle name="Финансовый 3 4 3 2" xfId="242" xr:uid="{00000000-0005-0000-0000-0000CF000000}"/>
    <cellStyle name="Финансовый 3 4 4" xfId="221" xr:uid="{00000000-0005-0000-0000-0000D0000000}"/>
    <cellStyle name="Финансовый 3 5" xfId="77" xr:uid="{00000000-0005-0000-0000-0000D1000000}"/>
    <cellStyle name="Финансовый 3 5 2" xfId="191" xr:uid="{00000000-0005-0000-0000-0000D2000000}"/>
    <cellStyle name="Финансовый 3 5 2 2" xfId="271" xr:uid="{00000000-0005-0000-0000-0000D3000000}"/>
    <cellStyle name="Финансовый 3 5 3" xfId="141" xr:uid="{00000000-0005-0000-0000-0000D4000000}"/>
    <cellStyle name="Финансовый 3 5 3 2" xfId="249" xr:uid="{00000000-0005-0000-0000-0000D5000000}"/>
    <cellStyle name="Финансовый 3 5 4" xfId="228" xr:uid="{00000000-0005-0000-0000-0000D6000000}"/>
    <cellStyle name="Финансовый 3 6" xfId="144" xr:uid="{00000000-0005-0000-0000-0000D7000000}"/>
    <cellStyle name="Финансовый 3 6 2" xfId="252" xr:uid="{00000000-0005-0000-0000-0000D8000000}"/>
    <cellStyle name="Финансовый 3 7" xfId="170" xr:uid="{00000000-0005-0000-0000-0000D9000000}"/>
    <cellStyle name="Финансовый 3 7 2" xfId="260" xr:uid="{00000000-0005-0000-0000-0000DA000000}"/>
    <cellStyle name="Финансовый 3 8" xfId="124" xr:uid="{00000000-0005-0000-0000-0000DB000000}"/>
    <cellStyle name="Финансовый 3 8 2" xfId="232" xr:uid="{00000000-0005-0000-0000-0000DC000000}"/>
    <cellStyle name="Финансовый 3 9" xfId="211" xr:uid="{00000000-0005-0000-0000-0000DD000000}"/>
    <cellStyle name="Финансовый 4" xfId="52" xr:uid="{00000000-0005-0000-0000-0000DE000000}"/>
    <cellStyle name="Финансовый 4 2" xfId="63" xr:uid="{00000000-0005-0000-0000-0000DF000000}"/>
    <cellStyle name="Финансовый 4 2 2" xfId="197" xr:uid="{00000000-0005-0000-0000-0000E0000000}"/>
    <cellStyle name="Финансовый 4 2 2 2" xfId="274" xr:uid="{00000000-0005-0000-0000-0000E1000000}"/>
    <cellStyle name="Финансовый 4 2 3" xfId="182" xr:uid="{00000000-0005-0000-0000-0000E2000000}"/>
    <cellStyle name="Финансовый 4 2 3 2" xfId="267" xr:uid="{00000000-0005-0000-0000-0000E3000000}"/>
    <cellStyle name="Финансовый 4 2 4" xfId="138" xr:uid="{00000000-0005-0000-0000-0000E4000000}"/>
    <cellStyle name="Финансовый 4 2 4 2" xfId="246" xr:uid="{00000000-0005-0000-0000-0000E5000000}"/>
    <cellStyle name="Финансовый 4 2 5" xfId="225" xr:uid="{00000000-0005-0000-0000-0000E6000000}"/>
    <cellStyle name="Финансовый 4 3" xfId="148" xr:uid="{00000000-0005-0000-0000-0000E7000000}"/>
    <cellStyle name="Финансовый 4 3 2" xfId="179" xr:uid="{00000000-0005-0000-0000-0000E8000000}"/>
    <cellStyle name="Финансовый 4 3 2 2" xfId="265" xr:uid="{00000000-0005-0000-0000-0000E9000000}"/>
    <cellStyle name="Финансовый 4 3 3" xfId="256" xr:uid="{00000000-0005-0000-0000-0000EA000000}"/>
    <cellStyle name="Финансовый 4 4" xfId="193" xr:uid="{00000000-0005-0000-0000-0000EB000000}"/>
    <cellStyle name="Финансовый 4 4 2" xfId="272" xr:uid="{00000000-0005-0000-0000-0000EC000000}"/>
    <cellStyle name="Финансовый 4 5" xfId="172" xr:uid="{00000000-0005-0000-0000-0000ED000000}"/>
    <cellStyle name="Финансовый 4 5 2" xfId="261" xr:uid="{00000000-0005-0000-0000-0000EE000000}"/>
    <cellStyle name="Финансовый 4 6" xfId="128" xr:uid="{00000000-0005-0000-0000-0000EF000000}"/>
    <cellStyle name="Финансовый 4 6 2" xfId="236" xr:uid="{00000000-0005-0000-0000-0000F0000000}"/>
    <cellStyle name="Финансовый 4 7" xfId="215" xr:uid="{00000000-0005-0000-0000-0000F1000000}"/>
    <cellStyle name="Финансовый 5" xfId="49" xr:uid="{00000000-0005-0000-0000-0000F2000000}"/>
    <cellStyle name="Финансовый 5 2" xfId="60" xr:uid="{00000000-0005-0000-0000-0000F3000000}"/>
    <cellStyle name="Финансовый 5 2 2" xfId="176" xr:uid="{00000000-0005-0000-0000-0000F4000000}"/>
    <cellStyle name="Финансовый 5 2 2 2" xfId="263" xr:uid="{00000000-0005-0000-0000-0000F5000000}"/>
    <cellStyle name="Финансовый 5 2 3" xfId="135" xr:uid="{00000000-0005-0000-0000-0000F6000000}"/>
    <cellStyle name="Финансовый 5 2 3 2" xfId="243" xr:uid="{00000000-0005-0000-0000-0000F7000000}"/>
    <cellStyle name="Финансовый 5 2 4" xfId="222" xr:uid="{00000000-0005-0000-0000-0000F8000000}"/>
    <cellStyle name="Финансовый 5 3" xfId="145" xr:uid="{00000000-0005-0000-0000-0000F9000000}"/>
    <cellStyle name="Финансовый 5 3 2" xfId="190" xr:uid="{00000000-0005-0000-0000-0000FA000000}"/>
    <cellStyle name="Финансовый 5 3 2 2" xfId="270" xr:uid="{00000000-0005-0000-0000-0000FB000000}"/>
    <cellStyle name="Финансовый 5 3 3" xfId="253" xr:uid="{00000000-0005-0000-0000-0000FC000000}"/>
    <cellStyle name="Финансовый 5 4" xfId="168" xr:uid="{00000000-0005-0000-0000-0000FD000000}"/>
    <cellStyle name="Финансовый 5 4 2" xfId="259" xr:uid="{00000000-0005-0000-0000-0000FE000000}"/>
    <cellStyle name="Финансовый 5 5" xfId="125" xr:uid="{00000000-0005-0000-0000-0000FF000000}"/>
    <cellStyle name="Финансовый 5 5 2" xfId="233" xr:uid="{00000000-0005-0000-0000-000000010000}"/>
    <cellStyle name="Финансовый 5 6" xfId="212" xr:uid="{00000000-0005-0000-0000-000001010000}"/>
    <cellStyle name="Финансовый 6" xfId="6" xr:uid="{00000000-0005-0000-0000-000002010000}"/>
    <cellStyle name="Финансовый 6 2" xfId="57" xr:uid="{00000000-0005-0000-0000-000003010000}"/>
    <cellStyle name="Финансовый 6 2 2" xfId="132" xr:uid="{00000000-0005-0000-0000-000004010000}"/>
    <cellStyle name="Финансовый 6 2 2 2" xfId="240" xr:uid="{00000000-0005-0000-0000-000005010000}"/>
    <cellStyle name="Финансовый 6 2 3" xfId="219" xr:uid="{00000000-0005-0000-0000-000006010000}"/>
    <cellStyle name="Финансовый 6 3" xfId="201" xr:uid="{00000000-0005-0000-0000-000007010000}"/>
    <cellStyle name="Финансовый 6 3 2" xfId="277" xr:uid="{00000000-0005-0000-0000-000008010000}"/>
    <cellStyle name="Финансовый 6 4" xfId="122" xr:uid="{00000000-0005-0000-0000-000009010000}"/>
    <cellStyle name="Финансовый 6 4 2" xfId="230" xr:uid="{00000000-0005-0000-0000-00000A010000}"/>
    <cellStyle name="Финансовый 6 5" xfId="209" xr:uid="{00000000-0005-0000-0000-00000B010000}"/>
    <cellStyle name="Финансовый 7" xfId="56" xr:uid="{00000000-0005-0000-0000-00000C010000}"/>
    <cellStyle name="Финансовый 7 2" xfId="164" xr:uid="{00000000-0005-0000-0000-00000D010000}"/>
    <cellStyle name="Финансовый 7 3" xfId="131" xr:uid="{00000000-0005-0000-0000-00000E010000}"/>
    <cellStyle name="Финансовый 7 3 2" xfId="239" xr:uid="{00000000-0005-0000-0000-00000F010000}"/>
    <cellStyle name="Финансовый 7 4" xfId="218" xr:uid="{00000000-0005-0000-0000-000010010000}"/>
    <cellStyle name="Финансовый 8" xfId="142" xr:uid="{00000000-0005-0000-0000-000011010000}"/>
    <cellStyle name="Финансовый 8 2" xfId="250" xr:uid="{00000000-0005-0000-0000-000012010000}"/>
    <cellStyle name="Финансовый 9" xfId="121" xr:uid="{00000000-0005-0000-0000-000013010000}"/>
    <cellStyle name="Финансовый 9 2" xfId="229" xr:uid="{00000000-0005-0000-0000-000014010000}"/>
    <cellStyle name="Хороший" xfId="85" builtinId="26" customBuiltin="1"/>
    <cellStyle name="Хороший 2" xfId="11" xr:uid="{00000000-0005-0000-0000-00001601000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8;&#1077;&#1085;&#1076;&#1077;&#1088;&#1085;&#1099;&#1081;\2020\&#1076;&#1083;&#1103;%20&#1069;&#1050;&#1057;&#1055;&#1045;&#1056;&#1058;&#1048;&#1047;&#1067;\&#1044;&#1086;&#1082;&#1091;&#1084;&#1077;&#1085;&#1090;&#1072;&#1094;&#1080;&#1103;%20&#1074;%20&#1101;&#1082;&#1089;&#1087;&#1077;&#1088;&#1090;&#1080;&#1079;&#1091;\&#1056;&#1072;&#1089;&#1095;&#1077;&#1090;%20&#1079;&#1072;&#1090;&#1088;&#1072;&#1090;%2009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68"/>
  <sheetViews>
    <sheetView tabSelected="1" topLeftCell="A13" zoomScale="48" zoomScaleNormal="48" workbookViewId="0">
      <selection activeCell="H63" sqref="H63"/>
    </sheetView>
  </sheetViews>
  <sheetFormatPr defaultColWidth="8.5546875" defaultRowHeight="15.6" x14ac:dyDescent="0.3"/>
  <cols>
    <col min="1" max="1" width="5" style="51" customWidth="1"/>
    <col min="2" max="2" width="74.44140625" style="3" customWidth="1"/>
    <col min="3" max="3" width="11" style="1" customWidth="1"/>
    <col min="4" max="4" width="12.44140625" style="1" customWidth="1"/>
    <col min="5" max="5" width="9.33203125" style="71" customWidth="1"/>
    <col min="6" max="7" width="16.33203125" style="69" customWidth="1"/>
    <col min="8" max="8" width="14.44140625" style="69" customWidth="1"/>
    <col min="9" max="9" width="63.44140625" style="1" customWidth="1"/>
    <col min="10" max="10" width="14" style="1" bestFit="1" customWidth="1"/>
    <col min="11" max="11" width="8.5546875" style="1"/>
    <col min="12" max="12" width="10.5546875" style="69" bestFit="1" customWidth="1"/>
    <col min="13" max="13" width="9.5546875" style="69" bestFit="1" customWidth="1"/>
    <col min="14" max="16384" width="8.5546875" style="1"/>
  </cols>
  <sheetData>
    <row r="1" spans="1:10" x14ac:dyDescent="0.3">
      <c r="A1" s="46"/>
      <c r="B1" s="10"/>
      <c r="C1" s="9"/>
      <c r="D1" s="9"/>
      <c r="E1" s="53"/>
      <c r="F1" s="54"/>
      <c r="G1" s="54"/>
      <c r="H1" s="54"/>
      <c r="I1" s="8"/>
    </row>
    <row r="2" spans="1:10" x14ac:dyDescent="0.3">
      <c r="A2" s="46"/>
      <c r="B2" s="12" t="s">
        <v>69</v>
      </c>
      <c r="C2" s="9"/>
      <c r="D2" s="9"/>
      <c r="E2" s="53"/>
      <c r="F2" s="54"/>
      <c r="G2" s="54"/>
      <c r="H2" s="54"/>
      <c r="I2" s="8"/>
    </row>
    <row r="3" spans="1:10" x14ac:dyDescent="0.3">
      <c r="A3" s="46"/>
      <c r="B3" s="11" t="s">
        <v>82</v>
      </c>
      <c r="C3" s="9" t="s">
        <v>23</v>
      </c>
      <c r="D3" s="9"/>
      <c r="E3" s="55" t="s">
        <v>117</v>
      </c>
      <c r="F3" s="54"/>
      <c r="G3" s="54"/>
      <c r="H3" s="54"/>
      <c r="I3" s="8"/>
    </row>
    <row r="4" spans="1:10" x14ac:dyDescent="0.3">
      <c r="A4" s="46"/>
      <c r="B4" s="10"/>
      <c r="C4" s="9"/>
      <c r="D4" s="9"/>
      <c r="E4" s="53"/>
      <c r="F4" s="54"/>
      <c r="G4" s="54"/>
      <c r="H4" s="54"/>
      <c r="I4" s="8"/>
    </row>
    <row r="5" spans="1:10" ht="26.4" x14ac:dyDescent="0.3">
      <c r="A5" s="76" t="s">
        <v>0</v>
      </c>
      <c r="B5" s="75" t="s">
        <v>1</v>
      </c>
      <c r="C5" s="75" t="s">
        <v>68</v>
      </c>
      <c r="D5" s="75"/>
      <c r="E5" s="74" t="s">
        <v>2</v>
      </c>
      <c r="F5" s="74" t="s">
        <v>3</v>
      </c>
      <c r="G5" s="74" t="s">
        <v>4</v>
      </c>
      <c r="H5" s="74" t="s">
        <v>5</v>
      </c>
      <c r="I5" s="35" t="s">
        <v>81</v>
      </c>
    </row>
    <row r="6" spans="1:10" x14ac:dyDescent="0.3">
      <c r="A6" s="48">
        <v>1</v>
      </c>
      <c r="B6" s="28" t="s">
        <v>6</v>
      </c>
      <c r="C6" s="29"/>
      <c r="D6" s="29"/>
      <c r="E6" s="56"/>
      <c r="F6" s="56"/>
      <c r="G6" s="56"/>
      <c r="H6" s="56"/>
      <c r="I6" s="29"/>
    </row>
    <row r="7" spans="1:10" x14ac:dyDescent="0.3">
      <c r="A7" s="47" t="s">
        <v>29</v>
      </c>
      <c r="B7" s="14" t="s">
        <v>99</v>
      </c>
      <c r="C7" s="6" t="s">
        <v>67</v>
      </c>
      <c r="D7" s="6"/>
      <c r="E7" s="57">
        <v>1.2</v>
      </c>
      <c r="F7" s="58">
        <v>10</v>
      </c>
      <c r="G7" s="58">
        <f>ROUND(F7/1.2,2)</f>
        <v>8.33</v>
      </c>
      <c r="H7" s="58">
        <f>ROUND(G7*E7,2)</f>
        <v>10</v>
      </c>
      <c r="I7" s="78" t="s">
        <v>129</v>
      </c>
    </row>
    <row r="8" spans="1:10" x14ac:dyDescent="0.3">
      <c r="A8" s="47" t="s">
        <v>66</v>
      </c>
      <c r="B8" s="14" t="s">
        <v>59</v>
      </c>
      <c r="C8" s="15" t="s">
        <v>7</v>
      </c>
      <c r="D8" s="15"/>
      <c r="E8" s="57">
        <v>0.02</v>
      </c>
      <c r="F8" s="58">
        <v>10</v>
      </c>
      <c r="G8" s="58">
        <f t="shared" ref="G8:G15" si="0">ROUND(F8/1.2,2)</f>
        <v>8.33</v>
      </c>
      <c r="H8" s="58">
        <f t="shared" ref="H8:H15" si="1">ROUND(G8*E8,2)</f>
        <v>0.17</v>
      </c>
      <c r="I8" s="79"/>
    </row>
    <row r="9" spans="1:10" x14ac:dyDescent="0.3">
      <c r="A9" s="47" t="s">
        <v>65</v>
      </c>
      <c r="B9" s="13" t="s">
        <v>57</v>
      </c>
      <c r="C9" s="6" t="s">
        <v>7</v>
      </c>
      <c r="D9" s="6"/>
      <c r="E9" s="59">
        <v>0.02</v>
      </c>
      <c r="F9" s="58">
        <v>10</v>
      </c>
      <c r="G9" s="58">
        <f t="shared" si="0"/>
        <v>8.33</v>
      </c>
      <c r="H9" s="58">
        <f t="shared" si="1"/>
        <v>0.17</v>
      </c>
      <c r="I9" s="79"/>
      <c r="J9" s="37"/>
    </row>
    <row r="10" spans="1:10" x14ac:dyDescent="0.3">
      <c r="A10" s="47" t="s">
        <v>64</v>
      </c>
      <c r="B10" s="13" t="s">
        <v>80</v>
      </c>
      <c r="C10" s="6" t="s">
        <v>7</v>
      </c>
      <c r="D10" s="6"/>
      <c r="E10" s="59">
        <v>0.02</v>
      </c>
      <c r="F10" s="58">
        <v>10</v>
      </c>
      <c r="G10" s="58">
        <f t="shared" si="0"/>
        <v>8.33</v>
      </c>
      <c r="H10" s="58">
        <f t="shared" si="1"/>
        <v>0.17</v>
      </c>
      <c r="I10" s="79"/>
      <c r="J10" s="38"/>
    </row>
    <row r="11" spans="1:10" x14ac:dyDescent="0.3">
      <c r="A11" s="47" t="s">
        <v>63</v>
      </c>
      <c r="B11" s="13" t="s">
        <v>72</v>
      </c>
      <c r="C11" s="6" t="s">
        <v>67</v>
      </c>
      <c r="D11" s="6"/>
      <c r="E11" s="57">
        <v>0.9</v>
      </c>
      <c r="F11" s="58">
        <v>10</v>
      </c>
      <c r="G11" s="58">
        <f t="shared" si="0"/>
        <v>8.33</v>
      </c>
      <c r="H11" s="58">
        <f t="shared" si="1"/>
        <v>7.5</v>
      </c>
      <c r="I11" s="79"/>
      <c r="J11" s="36"/>
    </row>
    <row r="12" spans="1:10" ht="27" x14ac:dyDescent="0.3">
      <c r="A12" s="47" t="s">
        <v>62</v>
      </c>
      <c r="B12" s="13" t="s">
        <v>71</v>
      </c>
      <c r="C12" s="6" t="s">
        <v>8</v>
      </c>
      <c r="D12" s="6"/>
      <c r="E12" s="57">
        <v>6</v>
      </c>
      <c r="F12" s="58">
        <v>10</v>
      </c>
      <c r="G12" s="58">
        <f t="shared" si="0"/>
        <v>8.33</v>
      </c>
      <c r="H12" s="58">
        <f t="shared" si="1"/>
        <v>49.98</v>
      </c>
      <c r="I12" s="79"/>
      <c r="J12" s="36"/>
    </row>
    <row r="13" spans="1:10" ht="27" x14ac:dyDescent="0.3">
      <c r="A13" s="47" t="s">
        <v>61</v>
      </c>
      <c r="B13" s="13" t="s">
        <v>70</v>
      </c>
      <c r="C13" s="6" t="s">
        <v>8</v>
      </c>
      <c r="D13" s="6"/>
      <c r="E13" s="57">
        <v>4</v>
      </c>
      <c r="F13" s="58">
        <v>10</v>
      </c>
      <c r="G13" s="58">
        <f t="shared" si="0"/>
        <v>8.33</v>
      </c>
      <c r="H13" s="58">
        <f t="shared" si="1"/>
        <v>33.32</v>
      </c>
      <c r="I13" s="79"/>
      <c r="J13" s="36"/>
    </row>
    <row r="14" spans="1:10" ht="26.4" x14ac:dyDescent="0.3">
      <c r="A14" s="47" t="s">
        <v>60</v>
      </c>
      <c r="B14" s="16" t="s">
        <v>73</v>
      </c>
      <c r="C14" s="7" t="s">
        <v>8</v>
      </c>
      <c r="D14" s="7"/>
      <c r="E14" s="59">
        <v>0.2</v>
      </c>
      <c r="F14" s="58">
        <v>10</v>
      </c>
      <c r="G14" s="58">
        <f t="shared" si="0"/>
        <v>8.33</v>
      </c>
      <c r="H14" s="58">
        <f t="shared" si="1"/>
        <v>1.67</v>
      </c>
      <c r="I14" s="79"/>
      <c r="J14" s="38"/>
    </row>
    <row r="15" spans="1:10" x14ac:dyDescent="0.3">
      <c r="A15" s="47" t="s">
        <v>58</v>
      </c>
      <c r="B15" s="17" t="s">
        <v>74</v>
      </c>
      <c r="C15" s="6" t="s">
        <v>8</v>
      </c>
      <c r="D15" s="6"/>
      <c r="E15" s="59">
        <v>0.6</v>
      </c>
      <c r="F15" s="58">
        <v>10</v>
      </c>
      <c r="G15" s="58">
        <f t="shared" si="0"/>
        <v>8.33</v>
      </c>
      <c r="H15" s="58">
        <f t="shared" si="1"/>
        <v>5</v>
      </c>
      <c r="I15" s="79"/>
      <c r="J15" s="39"/>
    </row>
    <row r="16" spans="1:10" x14ac:dyDescent="0.3">
      <c r="A16" s="47"/>
      <c r="B16" s="18"/>
      <c r="C16" s="6"/>
      <c r="D16" s="6"/>
      <c r="E16" s="59"/>
      <c r="F16" s="60" t="s">
        <v>9</v>
      </c>
      <c r="G16" s="60"/>
      <c r="H16" s="61">
        <f>SUM(H7:H15)</f>
        <v>107.98</v>
      </c>
      <c r="I16" s="80"/>
    </row>
    <row r="17" spans="1:10" ht="26.4" x14ac:dyDescent="0.3">
      <c r="A17" s="49">
        <v>2</v>
      </c>
      <c r="B17" s="28" t="s">
        <v>24</v>
      </c>
      <c r="C17" s="75" t="s">
        <v>68</v>
      </c>
      <c r="D17" s="75"/>
      <c r="E17" s="74" t="s">
        <v>2</v>
      </c>
      <c r="F17" s="74" t="s">
        <v>3</v>
      </c>
      <c r="G17" s="74" t="s">
        <v>4</v>
      </c>
      <c r="H17" s="74" t="s">
        <v>5</v>
      </c>
      <c r="I17" s="41"/>
    </row>
    <row r="18" spans="1:10" x14ac:dyDescent="0.3">
      <c r="A18" s="47" t="s">
        <v>56</v>
      </c>
      <c r="B18" s="13" t="s">
        <v>92</v>
      </c>
      <c r="C18" s="19" t="s">
        <v>10</v>
      </c>
      <c r="D18" s="19"/>
      <c r="E18" s="59">
        <v>0.4</v>
      </c>
      <c r="F18" s="58">
        <v>5</v>
      </c>
      <c r="G18" s="58">
        <f>ROUND(F18/1.2,2)</f>
        <v>4.17</v>
      </c>
      <c r="H18" s="58">
        <f>ROUND(G18*E18,2)</f>
        <v>1.67</v>
      </c>
      <c r="I18" s="78" t="s">
        <v>130</v>
      </c>
      <c r="J18" s="40"/>
    </row>
    <row r="19" spans="1:10" ht="27" x14ac:dyDescent="0.3">
      <c r="A19" s="47" t="s">
        <v>55</v>
      </c>
      <c r="B19" s="13" t="s">
        <v>75</v>
      </c>
      <c r="C19" s="6" t="s">
        <v>8</v>
      </c>
      <c r="D19" s="6"/>
      <c r="E19" s="59">
        <v>0.1</v>
      </c>
      <c r="F19" s="58">
        <v>5</v>
      </c>
      <c r="G19" s="58">
        <f t="shared" ref="G19:G21" si="2">ROUND(F19/1.2,2)</f>
        <v>4.17</v>
      </c>
      <c r="H19" s="58">
        <f t="shared" ref="H19:H21" si="3">ROUND(G19*E19,2)</f>
        <v>0.42</v>
      </c>
      <c r="I19" s="79"/>
      <c r="J19" s="40"/>
    </row>
    <row r="20" spans="1:10" x14ac:dyDescent="0.3">
      <c r="A20" s="47" t="s">
        <v>54</v>
      </c>
      <c r="B20" s="13" t="s">
        <v>76</v>
      </c>
      <c r="C20" s="6" t="s">
        <v>8</v>
      </c>
      <c r="D20" s="6"/>
      <c r="E20" s="59">
        <v>0.2</v>
      </c>
      <c r="F20" s="58">
        <v>5</v>
      </c>
      <c r="G20" s="58">
        <f t="shared" si="2"/>
        <v>4.17</v>
      </c>
      <c r="H20" s="58">
        <f t="shared" si="3"/>
        <v>0.83</v>
      </c>
      <c r="I20" s="79"/>
      <c r="J20" s="40"/>
    </row>
    <row r="21" spans="1:10" x14ac:dyDescent="0.3">
      <c r="A21" s="47" t="s">
        <v>53</v>
      </c>
      <c r="B21" s="13" t="s">
        <v>77</v>
      </c>
      <c r="C21" s="6" t="s">
        <v>7</v>
      </c>
      <c r="D21" s="6"/>
      <c r="E21" s="59">
        <v>0.01</v>
      </c>
      <c r="F21" s="58">
        <v>5</v>
      </c>
      <c r="G21" s="58">
        <f t="shared" si="2"/>
        <v>4.17</v>
      </c>
      <c r="H21" s="58">
        <f t="shared" si="3"/>
        <v>0.04</v>
      </c>
      <c r="I21" s="79"/>
      <c r="J21" s="40"/>
    </row>
    <row r="22" spans="1:10" x14ac:dyDescent="0.3">
      <c r="A22" s="47"/>
      <c r="B22" s="13"/>
      <c r="C22" s="6"/>
      <c r="D22" s="6"/>
      <c r="E22" s="59"/>
      <c r="F22" s="60" t="s">
        <v>52</v>
      </c>
      <c r="G22" s="60"/>
      <c r="H22" s="61">
        <f>SUM(H18:H21)</f>
        <v>2.96</v>
      </c>
      <c r="I22" s="80"/>
    </row>
    <row r="23" spans="1:10" ht="26.4" x14ac:dyDescent="0.3">
      <c r="A23" s="49">
        <v>3</v>
      </c>
      <c r="B23" s="28" t="s">
        <v>83</v>
      </c>
      <c r="C23" s="29"/>
      <c r="D23" s="73" t="s">
        <v>102</v>
      </c>
      <c r="E23" s="56"/>
      <c r="F23" s="56"/>
      <c r="G23" s="74" t="s">
        <v>4</v>
      </c>
      <c r="H23" s="74" t="s">
        <v>5</v>
      </c>
      <c r="I23" s="41"/>
    </row>
    <row r="24" spans="1:10" ht="15.75" customHeight="1" x14ac:dyDescent="0.3">
      <c r="A24" s="47" t="s">
        <v>51</v>
      </c>
      <c r="B24" s="16" t="s">
        <v>104</v>
      </c>
      <c r="C24" s="6" t="s">
        <v>11</v>
      </c>
      <c r="D24" s="4" t="s">
        <v>103</v>
      </c>
      <c r="E24" s="59">
        <v>0.5</v>
      </c>
      <c r="F24" s="62" t="s">
        <v>87</v>
      </c>
      <c r="G24" s="58">
        <v>10</v>
      </c>
      <c r="H24" s="58">
        <f>ROUND(G24*E24,2)</f>
        <v>5</v>
      </c>
      <c r="I24" s="78" t="s">
        <v>93</v>
      </c>
    </row>
    <row r="25" spans="1:10" x14ac:dyDescent="0.3">
      <c r="A25" s="47" t="s">
        <v>50</v>
      </c>
      <c r="B25" s="16" t="s">
        <v>105</v>
      </c>
      <c r="C25" s="6" t="s">
        <v>11</v>
      </c>
      <c r="D25" s="4" t="s">
        <v>103</v>
      </c>
      <c r="E25" s="59">
        <v>1.4</v>
      </c>
      <c r="F25" s="62" t="s">
        <v>87</v>
      </c>
      <c r="G25" s="58">
        <v>10</v>
      </c>
      <c r="H25" s="58">
        <f t="shared" ref="H25:H34" si="4">ROUND(G25*E25,2)</f>
        <v>14</v>
      </c>
      <c r="I25" s="79"/>
    </row>
    <row r="26" spans="1:10" x14ac:dyDescent="0.3">
      <c r="A26" s="47" t="s">
        <v>49</v>
      </c>
      <c r="B26" s="16" t="s">
        <v>106</v>
      </c>
      <c r="C26" s="6" t="s">
        <v>11</v>
      </c>
      <c r="D26" s="4" t="s">
        <v>103</v>
      </c>
      <c r="E26" s="59">
        <v>0.3</v>
      </c>
      <c r="F26" s="62" t="s">
        <v>87</v>
      </c>
      <c r="G26" s="58">
        <v>10</v>
      </c>
      <c r="H26" s="58">
        <f t="shared" si="4"/>
        <v>3</v>
      </c>
      <c r="I26" s="79"/>
    </row>
    <row r="27" spans="1:10" x14ac:dyDescent="0.3">
      <c r="A27" s="47" t="s">
        <v>48</v>
      </c>
      <c r="B27" s="16" t="s">
        <v>107</v>
      </c>
      <c r="C27" s="6" t="s">
        <v>11</v>
      </c>
      <c r="D27" s="4" t="s">
        <v>103</v>
      </c>
      <c r="E27" s="59">
        <v>1.3</v>
      </c>
      <c r="F27" s="62" t="s">
        <v>87</v>
      </c>
      <c r="G27" s="58">
        <v>10</v>
      </c>
      <c r="H27" s="58">
        <f t="shared" si="4"/>
        <v>13</v>
      </c>
      <c r="I27" s="79"/>
    </row>
    <row r="28" spans="1:10" x14ac:dyDescent="0.3">
      <c r="A28" s="47" t="s">
        <v>47</v>
      </c>
      <c r="B28" s="16" t="s">
        <v>108</v>
      </c>
      <c r="C28" s="6" t="s">
        <v>11</v>
      </c>
      <c r="D28" s="4" t="s">
        <v>109</v>
      </c>
      <c r="E28" s="59">
        <v>1.8</v>
      </c>
      <c r="F28" s="62" t="s">
        <v>87</v>
      </c>
      <c r="G28" s="58">
        <v>12</v>
      </c>
      <c r="H28" s="58">
        <f t="shared" si="4"/>
        <v>21.6</v>
      </c>
      <c r="I28" s="79"/>
    </row>
    <row r="29" spans="1:10" x14ac:dyDescent="0.3">
      <c r="A29" s="47" t="s">
        <v>46</v>
      </c>
      <c r="B29" s="16" t="s">
        <v>110</v>
      </c>
      <c r="C29" s="6" t="s">
        <v>11</v>
      </c>
      <c r="D29" s="4" t="s">
        <v>103</v>
      </c>
      <c r="E29" s="59">
        <v>1.4</v>
      </c>
      <c r="F29" s="62" t="s">
        <v>87</v>
      </c>
      <c r="G29" s="58">
        <v>10</v>
      </c>
      <c r="H29" s="58">
        <f t="shared" si="4"/>
        <v>14</v>
      </c>
      <c r="I29" s="79"/>
    </row>
    <row r="30" spans="1:10" x14ac:dyDescent="0.3">
      <c r="A30" s="47" t="s">
        <v>45</v>
      </c>
      <c r="B30" s="16" t="s">
        <v>111</v>
      </c>
      <c r="C30" s="6" t="s">
        <v>11</v>
      </c>
      <c r="D30" s="4" t="s">
        <v>103</v>
      </c>
      <c r="E30" s="59">
        <v>1.8</v>
      </c>
      <c r="F30" s="62" t="s">
        <v>87</v>
      </c>
      <c r="G30" s="58">
        <v>10</v>
      </c>
      <c r="H30" s="58">
        <f t="shared" si="4"/>
        <v>18</v>
      </c>
      <c r="I30" s="79"/>
    </row>
    <row r="31" spans="1:10" x14ac:dyDescent="0.3">
      <c r="A31" s="47" t="s">
        <v>44</v>
      </c>
      <c r="B31" s="16" t="s">
        <v>112</v>
      </c>
      <c r="C31" s="6" t="s">
        <v>11</v>
      </c>
      <c r="D31" s="4" t="s">
        <v>103</v>
      </c>
      <c r="E31" s="59">
        <v>0.2</v>
      </c>
      <c r="F31" s="62" t="s">
        <v>87</v>
      </c>
      <c r="G31" s="58">
        <v>10</v>
      </c>
      <c r="H31" s="58">
        <f t="shared" si="4"/>
        <v>2</v>
      </c>
      <c r="I31" s="79"/>
    </row>
    <row r="32" spans="1:10" x14ac:dyDescent="0.3">
      <c r="A32" s="47" t="s">
        <v>43</v>
      </c>
      <c r="B32" s="16" t="s">
        <v>113</v>
      </c>
      <c r="C32" s="6" t="s">
        <v>11</v>
      </c>
      <c r="D32" s="4" t="s">
        <v>103</v>
      </c>
      <c r="E32" s="59">
        <v>0.2</v>
      </c>
      <c r="F32" s="62" t="s">
        <v>87</v>
      </c>
      <c r="G32" s="58">
        <v>10</v>
      </c>
      <c r="H32" s="58">
        <f t="shared" si="4"/>
        <v>2</v>
      </c>
      <c r="I32" s="79"/>
    </row>
    <row r="33" spans="1:9" x14ac:dyDescent="0.3">
      <c r="A33" s="47" t="s">
        <v>42</v>
      </c>
      <c r="B33" s="16" t="s">
        <v>114</v>
      </c>
      <c r="C33" s="6" t="s">
        <v>11</v>
      </c>
      <c r="D33" s="4" t="s">
        <v>103</v>
      </c>
      <c r="E33" s="59">
        <v>0.4</v>
      </c>
      <c r="F33" s="62" t="s">
        <v>87</v>
      </c>
      <c r="G33" s="58">
        <v>10</v>
      </c>
      <c r="H33" s="58">
        <f t="shared" si="4"/>
        <v>4</v>
      </c>
      <c r="I33" s="79"/>
    </row>
    <row r="34" spans="1:9" x14ac:dyDescent="0.3">
      <c r="A34" s="47" t="s">
        <v>84</v>
      </c>
      <c r="B34" s="16" t="s">
        <v>116</v>
      </c>
      <c r="C34" s="6" t="s">
        <v>11</v>
      </c>
      <c r="D34" s="4" t="s">
        <v>115</v>
      </c>
      <c r="E34" s="59">
        <v>0.3</v>
      </c>
      <c r="F34" s="59" t="s">
        <v>87</v>
      </c>
      <c r="G34" s="58">
        <v>8</v>
      </c>
      <c r="H34" s="58">
        <f t="shared" si="4"/>
        <v>2.4</v>
      </c>
      <c r="I34" s="79"/>
    </row>
    <row r="35" spans="1:9" x14ac:dyDescent="0.3">
      <c r="A35" s="47"/>
      <c r="B35" s="13"/>
      <c r="C35" s="6"/>
      <c r="D35" s="6"/>
      <c r="E35" s="59"/>
      <c r="F35" s="60" t="s">
        <v>85</v>
      </c>
      <c r="G35" s="60"/>
      <c r="H35" s="61">
        <f>SUM(H24:H34)</f>
        <v>99</v>
      </c>
      <c r="I35" s="80"/>
    </row>
    <row r="36" spans="1:9" ht="26.4" x14ac:dyDescent="0.3">
      <c r="A36" s="49">
        <v>4</v>
      </c>
      <c r="B36" s="28" t="s">
        <v>91</v>
      </c>
      <c r="C36" s="30"/>
      <c r="D36" s="30"/>
      <c r="E36" s="63"/>
      <c r="F36" s="63"/>
      <c r="G36" s="74" t="s">
        <v>4</v>
      </c>
      <c r="H36" s="74" t="s">
        <v>5</v>
      </c>
      <c r="I36" s="42"/>
    </row>
    <row r="37" spans="1:9" ht="19.5" customHeight="1" x14ac:dyDescent="0.3">
      <c r="A37" s="47"/>
      <c r="B37" s="13" t="s">
        <v>12</v>
      </c>
      <c r="C37" s="19" t="s">
        <v>13</v>
      </c>
      <c r="D37" s="19"/>
      <c r="E37" s="57">
        <v>30.2</v>
      </c>
      <c r="F37" s="57" t="s">
        <v>87</v>
      </c>
      <c r="G37" s="57" t="s">
        <v>87</v>
      </c>
      <c r="H37" s="57" t="s">
        <v>87</v>
      </c>
      <c r="I37" s="84" t="s">
        <v>88</v>
      </c>
    </row>
    <row r="38" spans="1:9" ht="19.5" customHeight="1" x14ac:dyDescent="0.3">
      <c r="A38" s="47"/>
      <c r="B38" s="13"/>
      <c r="C38" s="19"/>
      <c r="D38" s="19"/>
      <c r="E38" s="57"/>
      <c r="F38" s="64" t="s">
        <v>86</v>
      </c>
      <c r="G38" s="64"/>
      <c r="H38" s="65">
        <f>ROUND(H35*0.302,2)</f>
        <v>29.9</v>
      </c>
      <c r="I38" s="85"/>
    </row>
    <row r="39" spans="1:9" ht="26.4" x14ac:dyDescent="0.3">
      <c r="A39" s="49">
        <v>5</v>
      </c>
      <c r="B39" s="28" t="s">
        <v>14</v>
      </c>
      <c r="C39" s="30"/>
      <c r="D39" s="30"/>
      <c r="E39" s="74" t="s">
        <v>2</v>
      </c>
      <c r="F39" s="74" t="s">
        <v>3</v>
      </c>
      <c r="G39" s="74" t="s">
        <v>4</v>
      </c>
      <c r="H39" s="74" t="s">
        <v>5</v>
      </c>
      <c r="I39" s="42"/>
    </row>
    <row r="40" spans="1:9" ht="26.4" x14ac:dyDescent="0.3">
      <c r="A40" s="47" t="s">
        <v>41</v>
      </c>
      <c r="B40" s="16" t="s">
        <v>119</v>
      </c>
      <c r="C40" s="6" t="s">
        <v>11</v>
      </c>
      <c r="D40" s="6"/>
      <c r="E40" s="59">
        <v>1.7</v>
      </c>
      <c r="F40" s="58">
        <v>5</v>
      </c>
      <c r="G40" s="58">
        <f>ROUND(F40/1.2,2)</f>
        <v>4.17</v>
      </c>
      <c r="H40" s="58">
        <f>ROUND(G40*E40,2)</f>
        <v>7.09</v>
      </c>
      <c r="I40" s="78" t="s">
        <v>128</v>
      </c>
    </row>
    <row r="41" spans="1:9" ht="26.4" x14ac:dyDescent="0.3">
      <c r="A41" s="47" t="s">
        <v>40</v>
      </c>
      <c r="B41" s="16" t="s">
        <v>120</v>
      </c>
      <c r="C41" s="6" t="s">
        <v>11</v>
      </c>
      <c r="D41" s="6"/>
      <c r="E41" s="59">
        <v>1.2</v>
      </c>
      <c r="F41" s="58">
        <v>5</v>
      </c>
      <c r="G41" s="58">
        <f t="shared" ref="G41:G43" si="5">ROUND(F41/1.2,2)</f>
        <v>4.17</v>
      </c>
      <c r="H41" s="58">
        <f t="shared" ref="H41:H43" si="6">ROUND(G41*E41,2)</f>
        <v>5</v>
      </c>
      <c r="I41" s="79"/>
    </row>
    <row r="42" spans="1:9" ht="26.4" x14ac:dyDescent="0.3">
      <c r="A42" s="47" t="s">
        <v>39</v>
      </c>
      <c r="B42" s="16" t="s">
        <v>121</v>
      </c>
      <c r="C42" s="6" t="s">
        <v>11</v>
      </c>
      <c r="D42" s="6"/>
      <c r="E42" s="59">
        <v>1.2</v>
      </c>
      <c r="F42" s="58">
        <v>5</v>
      </c>
      <c r="G42" s="58">
        <f t="shared" si="5"/>
        <v>4.17</v>
      </c>
      <c r="H42" s="58">
        <f t="shared" si="6"/>
        <v>5</v>
      </c>
      <c r="I42" s="79"/>
    </row>
    <row r="43" spans="1:9" x14ac:dyDescent="0.3">
      <c r="A43" s="47" t="s">
        <v>38</v>
      </c>
      <c r="B43" s="13" t="s">
        <v>118</v>
      </c>
      <c r="C43" s="6" t="s">
        <v>11</v>
      </c>
      <c r="D43" s="6"/>
      <c r="E43" s="59">
        <v>0.3</v>
      </c>
      <c r="F43" s="58">
        <v>5</v>
      </c>
      <c r="G43" s="58">
        <f t="shared" si="5"/>
        <v>4.17</v>
      </c>
      <c r="H43" s="58">
        <f t="shared" si="6"/>
        <v>1.25</v>
      </c>
      <c r="I43" s="79"/>
    </row>
    <row r="44" spans="1:9" x14ac:dyDescent="0.3">
      <c r="A44" s="47"/>
      <c r="B44" s="13"/>
      <c r="C44" s="6"/>
      <c r="D44" s="6"/>
      <c r="E44" s="59"/>
      <c r="F44" s="60" t="s">
        <v>37</v>
      </c>
      <c r="G44" s="60"/>
      <c r="H44" s="61">
        <f>SUM(H40:H43)</f>
        <v>18.34</v>
      </c>
      <c r="I44" s="80"/>
    </row>
    <row r="45" spans="1:9" ht="25.5" customHeight="1" x14ac:dyDescent="0.3">
      <c r="A45" s="49" t="s">
        <v>122</v>
      </c>
      <c r="B45" s="28" t="s">
        <v>89</v>
      </c>
      <c r="C45" s="31"/>
      <c r="D45" s="31"/>
      <c r="E45" s="74" t="s">
        <v>2</v>
      </c>
      <c r="F45" s="74" t="s">
        <v>3</v>
      </c>
      <c r="G45" s="74" t="s">
        <v>4</v>
      </c>
      <c r="H45" s="74" t="s">
        <v>5</v>
      </c>
      <c r="I45" s="32"/>
    </row>
    <row r="46" spans="1:9" ht="26.4" x14ac:dyDescent="0.3">
      <c r="A46" s="47"/>
      <c r="B46" s="27" t="s">
        <v>96</v>
      </c>
      <c r="C46" s="26" t="s">
        <v>90</v>
      </c>
      <c r="D46" s="26"/>
      <c r="E46" s="59">
        <v>1.2666666666666666E-2</v>
      </c>
      <c r="F46" s="58">
        <v>2</v>
      </c>
      <c r="G46" s="58">
        <f>ROUND(F46/1.2,2)</f>
        <v>1.67</v>
      </c>
      <c r="H46" s="67">
        <f>ROUND(G46*E46,2)</f>
        <v>0.02</v>
      </c>
      <c r="I46" s="78" t="s">
        <v>94</v>
      </c>
    </row>
    <row r="47" spans="1:9" ht="26.4" x14ac:dyDescent="0.3">
      <c r="A47" s="47"/>
      <c r="B47" s="27" t="s">
        <v>95</v>
      </c>
      <c r="C47" s="26" t="s">
        <v>90</v>
      </c>
      <c r="D47" s="26"/>
      <c r="E47" s="59">
        <v>3.3333333333333333E-2</v>
      </c>
      <c r="F47" s="58">
        <v>2</v>
      </c>
      <c r="G47" s="58">
        <f>ROUND(F47/1.2,2)</f>
        <v>1.67</v>
      </c>
      <c r="H47" s="67">
        <f>ROUND(G47*E47,2)</f>
        <v>0.06</v>
      </c>
      <c r="I47" s="79"/>
    </row>
    <row r="48" spans="1:9" x14ac:dyDescent="0.3">
      <c r="A48" s="47"/>
      <c r="B48" s="1"/>
      <c r="C48" s="6"/>
      <c r="D48" s="6"/>
      <c r="E48" s="59"/>
      <c r="F48" s="60"/>
      <c r="G48" s="60"/>
      <c r="H48" s="61">
        <f>SUM(H46:H47)</f>
        <v>0.08</v>
      </c>
      <c r="I48" s="80"/>
    </row>
    <row r="49" spans="1:10" ht="26.4" x14ac:dyDescent="0.3">
      <c r="A49" s="49" t="s">
        <v>123</v>
      </c>
      <c r="B49" s="33" t="s">
        <v>21</v>
      </c>
      <c r="C49" s="34"/>
      <c r="D49" s="77" t="s">
        <v>100</v>
      </c>
      <c r="E49" s="74" t="s">
        <v>2</v>
      </c>
      <c r="F49" s="74" t="s">
        <v>3</v>
      </c>
      <c r="G49" s="74" t="s">
        <v>4</v>
      </c>
      <c r="H49" s="74" t="s">
        <v>5</v>
      </c>
      <c r="I49" s="43"/>
    </row>
    <row r="50" spans="1:10" ht="26.4" x14ac:dyDescent="0.3">
      <c r="A50" s="47" t="s">
        <v>36</v>
      </c>
      <c r="B50" s="21" t="s">
        <v>25</v>
      </c>
      <c r="C50" s="22" t="s">
        <v>22</v>
      </c>
      <c r="D50" s="23" t="s">
        <v>101</v>
      </c>
      <c r="E50" s="66">
        <v>1.3</v>
      </c>
      <c r="F50" s="67">
        <v>1</v>
      </c>
      <c r="G50" s="67">
        <f>ROUND(F50/1.2,2)</f>
        <v>0.83</v>
      </c>
      <c r="H50" s="67">
        <f>ROUND(G50*E50,2)</f>
        <v>1.08</v>
      </c>
      <c r="I50" s="81" t="s">
        <v>97</v>
      </c>
    </row>
    <row r="51" spans="1:10" ht="26.4" x14ac:dyDescent="0.3">
      <c r="A51" s="47" t="s">
        <v>35</v>
      </c>
      <c r="B51" s="21" t="s">
        <v>78</v>
      </c>
      <c r="C51" s="22" t="s">
        <v>22</v>
      </c>
      <c r="D51" s="23" t="s">
        <v>101</v>
      </c>
      <c r="E51" s="66">
        <v>0.5</v>
      </c>
      <c r="F51" s="67">
        <v>1</v>
      </c>
      <c r="G51" s="67">
        <f t="shared" ref="G51:G55" si="7">ROUND(F51/1.2,2)</f>
        <v>0.83</v>
      </c>
      <c r="H51" s="67">
        <f t="shared" ref="H51:H55" si="8">ROUND(G51*E51,2)</f>
        <v>0.42</v>
      </c>
      <c r="I51" s="82"/>
      <c r="J51" s="5"/>
    </row>
    <row r="52" spans="1:10" x14ac:dyDescent="0.3">
      <c r="A52" s="47" t="s">
        <v>34</v>
      </c>
      <c r="B52" s="21" t="s">
        <v>26</v>
      </c>
      <c r="C52" s="22" t="s">
        <v>22</v>
      </c>
      <c r="D52" s="23" t="s">
        <v>101</v>
      </c>
      <c r="E52" s="66">
        <v>1</v>
      </c>
      <c r="F52" s="67">
        <v>1</v>
      </c>
      <c r="G52" s="67">
        <f t="shared" si="7"/>
        <v>0.83</v>
      </c>
      <c r="H52" s="67">
        <f t="shared" si="8"/>
        <v>0.83</v>
      </c>
      <c r="I52" s="82"/>
      <c r="J52" s="5"/>
    </row>
    <row r="53" spans="1:10" ht="26.4" x14ac:dyDescent="0.3">
      <c r="A53" s="47" t="s">
        <v>33</v>
      </c>
      <c r="B53" s="21" t="s">
        <v>79</v>
      </c>
      <c r="C53" s="22" t="s">
        <v>22</v>
      </c>
      <c r="D53" s="23" t="s">
        <v>101</v>
      </c>
      <c r="E53" s="66">
        <v>1.8</v>
      </c>
      <c r="F53" s="67">
        <v>1</v>
      </c>
      <c r="G53" s="67">
        <f t="shared" si="7"/>
        <v>0.83</v>
      </c>
      <c r="H53" s="67">
        <f t="shared" si="8"/>
        <v>1.49</v>
      </c>
      <c r="I53" s="82"/>
      <c r="J53" s="5"/>
    </row>
    <row r="54" spans="1:10" x14ac:dyDescent="0.3">
      <c r="A54" s="47" t="s">
        <v>32</v>
      </c>
      <c r="B54" s="21" t="s">
        <v>27</v>
      </c>
      <c r="C54" s="22" t="s">
        <v>22</v>
      </c>
      <c r="D54" s="23" t="s">
        <v>101</v>
      </c>
      <c r="E54" s="66">
        <v>0.3</v>
      </c>
      <c r="F54" s="67">
        <v>1</v>
      </c>
      <c r="G54" s="67">
        <f t="shared" si="7"/>
        <v>0.83</v>
      </c>
      <c r="H54" s="67">
        <f t="shared" si="8"/>
        <v>0.25</v>
      </c>
      <c r="I54" s="82"/>
      <c r="J54" s="5"/>
    </row>
    <row r="55" spans="1:10" ht="26.4" x14ac:dyDescent="0.3">
      <c r="A55" s="47" t="s">
        <v>31</v>
      </c>
      <c r="B55" s="21" t="s">
        <v>28</v>
      </c>
      <c r="C55" s="22" t="s">
        <v>22</v>
      </c>
      <c r="D55" s="23" t="s">
        <v>101</v>
      </c>
      <c r="E55" s="66">
        <v>1.4</v>
      </c>
      <c r="F55" s="67">
        <v>1</v>
      </c>
      <c r="G55" s="67">
        <f t="shared" si="7"/>
        <v>0.83</v>
      </c>
      <c r="H55" s="67">
        <f t="shared" si="8"/>
        <v>1.1599999999999999</v>
      </c>
      <c r="I55" s="83"/>
      <c r="J55" s="5"/>
    </row>
    <row r="56" spans="1:10" x14ac:dyDescent="0.3">
      <c r="A56" s="47"/>
      <c r="B56" s="21"/>
      <c r="C56" s="23"/>
      <c r="D56" s="23"/>
      <c r="E56" s="66"/>
      <c r="F56" s="68" t="s">
        <v>30</v>
      </c>
      <c r="G56" s="66"/>
      <c r="H56" s="65">
        <f>SUM(H50:H55)</f>
        <v>5.23</v>
      </c>
      <c r="I56" s="44"/>
      <c r="J56" s="5"/>
    </row>
    <row r="57" spans="1:10" x14ac:dyDescent="0.3">
      <c r="A57" s="47"/>
      <c r="B57" s="13"/>
      <c r="C57" s="6"/>
      <c r="D57" s="6"/>
      <c r="E57" s="59"/>
      <c r="F57" s="60" t="s">
        <v>15</v>
      </c>
      <c r="G57" s="60"/>
      <c r="H57" s="72">
        <f>H16+H22+H35+H38+H44+H48+H56</f>
        <v>263.49</v>
      </c>
      <c r="I57" s="45"/>
    </row>
    <row r="58" spans="1:10" ht="66.75" customHeight="1" x14ac:dyDescent="0.3">
      <c r="A58" s="47" t="s">
        <v>124</v>
      </c>
      <c r="B58" s="13" t="s">
        <v>16</v>
      </c>
      <c r="C58" s="6" t="s">
        <v>13</v>
      </c>
      <c r="D58" s="6"/>
      <c r="E58" s="59">
        <v>20</v>
      </c>
      <c r="F58" s="58">
        <f>ROUND(SUM(H35,H38,H56)*0.2,2)</f>
        <v>26.83</v>
      </c>
      <c r="G58" s="58"/>
      <c r="H58" s="58"/>
      <c r="I58" s="81" t="s">
        <v>98</v>
      </c>
    </row>
    <row r="59" spans="1:10" ht="66.75" customHeight="1" x14ac:dyDescent="0.3">
      <c r="A59" s="47" t="s">
        <v>125</v>
      </c>
      <c r="B59" s="13" t="s">
        <v>17</v>
      </c>
      <c r="C59" s="6" t="s">
        <v>13</v>
      </c>
      <c r="D59" s="6"/>
      <c r="E59" s="59">
        <v>5</v>
      </c>
      <c r="F59" s="58">
        <f>ROUND(SUM(H35,H38,H56,F58)*0.05,2)</f>
        <v>8.0500000000000007</v>
      </c>
      <c r="G59" s="58"/>
      <c r="H59" s="58"/>
      <c r="I59" s="82"/>
    </row>
    <row r="60" spans="1:10" x14ac:dyDescent="0.3">
      <c r="A60" s="47"/>
      <c r="B60" s="13"/>
      <c r="C60" s="6"/>
      <c r="D60" s="6"/>
      <c r="E60" s="59"/>
      <c r="F60" s="60" t="s">
        <v>18</v>
      </c>
      <c r="G60" s="60"/>
      <c r="H60" s="58">
        <f>H57+F58+F59</f>
        <v>298.37</v>
      </c>
      <c r="I60" s="45"/>
    </row>
    <row r="61" spans="1:10" x14ac:dyDescent="0.3">
      <c r="A61" s="47" t="s">
        <v>126</v>
      </c>
      <c r="B61" s="13" t="s">
        <v>19</v>
      </c>
      <c r="C61" s="6" t="s">
        <v>13</v>
      </c>
      <c r="D61" s="6"/>
      <c r="E61" s="59">
        <v>20</v>
      </c>
      <c r="G61" s="58"/>
      <c r="H61" s="58">
        <f>ROUND(H60*0.2,2)</f>
        <v>59.67</v>
      </c>
      <c r="I61" s="45"/>
    </row>
    <row r="62" spans="1:10" x14ac:dyDescent="0.3">
      <c r="A62" s="50"/>
      <c r="B62" s="24"/>
      <c r="C62" s="25"/>
      <c r="D62" s="25"/>
      <c r="E62" s="70"/>
      <c r="F62" s="70"/>
      <c r="G62" s="70" t="s">
        <v>20</v>
      </c>
      <c r="H62" s="65">
        <f>ROUND(H60+H61,2)</f>
        <v>358.04</v>
      </c>
      <c r="I62" s="20"/>
      <c r="J62" s="2"/>
    </row>
    <row r="64" spans="1:10" ht="18" x14ac:dyDescent="0.35">
      <c r="B64" s="52" t="s">
        <v>127</v>
      </c>
      <c r="E64" s="69"/>
    </row>
    <row r="65" spans="2:5" x14ac:dyDescent="0.3">
      <c r="B65" s="52"/>
      <c r="E65" s="69"/>
    </row>
    <row r="66" spans="2:5" x14ac:dyDescent="0.3">
      <c r="B66" s="1"/>
      <c r="E66" s="69"/>
    </row>
    <row r="67" spans="2:5" x14ac:dyDescent="0.3">
      <c r="B67" s="1"/>
      <c r="E67" s="69"/>
    </row>
    <row r="68" spans="2:5" x14ac:dyDescent="0.3">
      <c r="B68" s="1"/>
      <c r="E68" s="69"/>
    </row>
  </sheetData>
  <mergeCells count="8">
    <mergeCell ref="I7:I16"/>
    <mergeCell ref="I18:I22"/>
    <mergeCell ref="I24:I35"/>
    <mergeCell ref="I50:I55"/>
    <mergeCell ref="I58:I59"/>
    <mergeCell ref="I40:I44"/>
    <mergeCell ref="I37:I38"/>
    <mergeCell ref="I46:I48"/>
  </mergeCells>
  <phoneticPr fontId="48" type="noConversion"/>
  <pageMargins left="0.7" right="0.7" top="0.75" bottom="0.75" header="0.3" footer="0.3"/>
  <pageSetup paperSize="9" scale="3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"01;8F01 5 6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 "01;8F01 5 6 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 "01;8F01 5 6 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 C o l u m n s \ "@0=A?>@B=K5  @0AE>4K< / K e y > < / D i a g r a m O b j e c t K e y > < D i a g r a m O b j e c t K e y > < K e y > C o l u m n s \ "@0=A?>@B=K5  @0AE>4K  ( 2A53>) 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 C o l u m n s \ "@0=A?>@B=K5  @0AE>4K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 C o l u m n s \ "@0=A?>@B=K5  @0AE>4K  ( 2A53>) 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 2 0 2 3 - 0 2 - 1 3 T 1 3 : 4 0 : 3 3 . 2 5 3 6 6 2 7 + 0 3 : 0 0 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"01;8F01 5 6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"01;8F01 5 6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 "@0=A?>@B=K5  @0AE>4K< / s t r i n g > < / k e y > < v a l u e > < i n t > 1 8 4 < / i n t > < / v a l u e > < / i t e m > < i t e m > < k e y > < s t r i n g > "@0=A?>@B=K5  @0AE>4K  ( 2A53>) < / s t r i n g > < / k e y > < v a l u e > < i n t > 2 3 1 < / i n t > < / v a l u e > < / i t e m > < / C o l u m n W i d t h s > < C o l u m n D i s p l a y I n d e x > < i t e m > < k e y > < s t r i n g > "@0=A?>@B=K5  @0AE>4K< / s t r i n g > < / k e y > < v a l u e > < i n t > 0 < / i n t > < / v a l u e > < / i t e m > < i t e m > < k e y > < s t r i n g > "@0=A?>@B=K5  @0AE>4K  ( 2A53>) 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 "01;8F01 5 6 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 "01;8F01 5 6 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 C o l u m n s \ "@0=A?>@B=K5  @0AE>4K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 C o l u m n s \ "@0=A?>@B=K5  @0AE>4K  ( 2A53>) 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 "01;8F01 5 6 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7C227274-110C-4D51-8B86-D7798EB4F1FB}">
  <ds:schemaRefs/>
</ds:datastoreItem>
</file>

<file path=customXml/itemProps10.xml><?xml version="1.0" encoding="utf-8"?>
<ds:datastoreItem xmlns:ds="http://schemas.openxmlformats.org/officeDocument/2006/customXml" ds:itemID="{77B5F561-59DB-4D52-A75F-8C2201E29F3C}">
  <ds:schemaRefs/>
</ds:datastoreItem>
</file>

<file path=customXml/itemProps11.xml><?xml version="1.0" encoding="utf-8"?>
<ds:datastoreItem xmlns:ds="http://schemas.openxmlformats.org/officeDocument/2006/customXml" ds:itemID="{3AFD0EBC-9CBD-4000-BAF9-6C5F6CE05A2D}">
  <ds:schemaRefs/>
</ds:datastoreItem>
</file>

<file path=customXml/itemProps12.xml><?xml version="1.0" encoding="utf-8"?>
<ds:datastoreItem xmlns:ds="http://schemas.openxmlformats.org/officeDocument/2006/customXml" ds:itemID="{7230F463-CBB4-43A3-8F85-CC064C496431}">
  <ds:schemaRefs/>
</ds:datastoreItem>
</file>

<file path=customXml/itemProps13.xml><?xml version="1.0" encoding="utf-8"?>
<ds:datastoreItem xmlns:ds="http://schemas.openxmlformats.org/officeDocument/2006/customXml" ds:itemID="{0CA3AAB8-3057-4325-8825-B6878E0F9A21}">
  <ds:schemaRefs/>
</ds:datastoreItem>
</file>

<file path=customXml/itemProps14.xml><?xml version="1.0" encoding="utf-8"?>
<ds:datastoreItem xmlns:ds="http://schemas.openxmlformats.org/officeDocument/2006/customXml" ds:itemID="{75E4557B-D346-46C8-A5A9-4ECDBE5963F3}">
  <ds:schemaRefs/>
</ds:datastoreItem>
</file>

<file path=customXml/itemProps15.xml><?xml version="1.0" encoding="utf-8"?>
<ds:datastoreItem xmlns:ds="http://schemas.openxmlformats.org/officeDocument/2006/customXml" ds:itemID="{E285E21C-0341-4644-AC3E-80BB443ABF83}">
  <ds:schemaRefs/>
</ds:datastoreItem>
</file>

<file path=customXml/itemProps16.xml><?xml version="1.0" encoding="utf-8"?>
<ds:datastoreItem xmlns:ds="http://schemas.openxmlformats.org/officeDocument/2006/customXml" ds:itemID="{7735EC38-F1D2-41E5-958A-C13392BE730E}">
  <ds:schemaRefs/>
</ds:datastoreItem>
</file>

<file path=customXml/itemProps2.xml><?xml version="1.0" encoding="utf-8"?>
<ds:datastoreItem xmlns:ds="http://schemas.openxmlformats.org/officeDocument/2006/customXml" ds:itemID="{A4AAE76B-429C-4FB2-9A1B-E9F1C43BA986}">
  <ds:schemaRefs/>
</ds:datastoreItem>
</file>

<file path=customXml/itemProps3.xml><?xml version="1.0" encoding="utf-8"?>
<ds:datastoreItem xmlns:ds="http://schemas.openxmlformats.org/officeDocument/2006/customXml" ds:itemID="{EF021C75-AF30-4C3B-A841-CE7101B672AB}">
  <ds:schemaRefs/>
</ds:datastoreItem>
</file>

<file path=customXml/itemProps4.xml><?xml version="1.0" encoding="utf-8"?>
<ds:datastoreItem xmlns:ds="http://schemas.openxmlformats.org/officeDocument/2006/customXml" ds:itemID="{0306F947-B34E-47C2-A647-56B0D0A4A970}">
  <ds:schemaRefs/>
</ds:datastoreItem>
</file>

<file path=customXml/itemProps5.xml><?xml version="1.0" encoding="utf-8"?>
<ds:datastoreItem xmlns:ds="http://schemas.openxmlformats.org/officeDocument/2006/customXml" ds:itemID="{F987EEF4-A34B-48E3-8DD6-440F4BD7AE3A}">
  <ds:schemaRefs/>
</ds:datastoreItem>
</file>

<file path=customXml/itemProps6.xml><?xml version="1.0" encoding="utf-8"?>
<ds:datastoreItem xmlns:ds="http://schemas.openxmlformats.org/officeDocument/2006/customXml" ds:itemID="{D1DABE65-778F-4E85-B401-667F61C732C2}">
  <ds:schemaRefs/>
</ds:datastoreItem>
</file>

<file path=customXml/itemProps7.xml><?xml version="1.0" encoding="utf-8"?>
<ds:datastoreItem xmlns:ds="http://schemas.openxmlformats.org/officeDocument/2006/customXml" ds:itemID="{A8C256B1-8A09-45AA-ADA5-86410A2AE005}">
  <ds:schemaRefs/>
</ds:datastoreItem>
</file>

<file path=customXml/itemProps8.xml><?xml version="1.0" encoding="utf-8"?>
<ds:datastoreItem xmlns:ds="http://schemas.openxmlformats.org/officeDocument/2006/customXml" ds:itemID="{FC979EEC-E34D-4F63-A81C-5C8706E970F0}">
  <ds:schemaRefs/>
</ds:datastoreItem>
</file>

<file path=customXml/itemProps9.xml><?xml version="1.0" encoding="utf-8"?>
<ds:datastoreItem xmlns:ds="http://schemas.openxmlformats.org/officeDocument/2006/customXml" ds:itemID="{780F69FB-ABA2-491B-B8D5-07F4F0CCA2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</dc:creator>
  <cp:lastModifiedBy>Анастасия Л</cp:lastModifiedBy>
  <cp:lastPrinted>2023-10-25T12:31:23Z</cp:lastPrinted>
  <dcterms:created xsi:type="dcterms:W3CDTF">2020-11-18T14:23:56Z</dcterms:created>
  <dcterms:modified xsi:type="dcterms:W3CDTF">2024-06-06T08:23:53Z</dcterms:modified>
</cp:coreProperties>
</file>